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0ae967594fd313ae/Documents/Sandford St Martin/Finance/Budget/2022-23/Draft budget/"/>
    </mc:Choice>
  </mc:AlternateContent>
  <xr:revisionPtr revIDLastSave="69" documentId="8_{AE29DFEA-9729-4BF7-858E-56003643ABA6}" xr6:coauthVersionLast="47" xr6:coauthVersionMax="47" xr10:uidLastSave="{2187A235-C185-4134-B47A-77B460E03607}"/>
  <bookViews>
    <workbookView xWindow="-110" yWindow="-110" windowWidth="19420" windowHeight="10420" xr2:uid="{00000000-000D-0000-FFFF-FFFF00000000}"/>
  </bookViews>
  <sheets>
    <sheet name="Sheet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1" l="1"/>
  <c r="J14" i="1"/>
  <c r="I14" i="1"/>
  <c r="C79" i="1"/>
  <c r="D79" i="1" s="1"/>
  <c r="E79" i="1" s="1"/>
  <c r="E78" i="1"/>
  <c r="D78" i="1"/>
  <c r="G60" i="1" l="1"/>
  <c r="I13" i="1"/>
  <c r="J13" i="1" s="1"/>
  <c r="K13" i="1" s="1"/>
  <c r="I15" i="1"/>
  <c r="J15" i="1" s="1"/>
  <c r="K15" i="1" s="1"/>
  <c r="I16" i="1"/>
  <c r="J16" i="1" s="1"/>
  <c r="K16" i="1" s="1"/>
  <c r="I17" i="1"/>
  <c r="J17" i="1" s="1"/>
  <c r="K17" i="1" s="1"/>
  <c r="I18" i="1"/>
  <c r="J18" i="1" s="1"/>
  <c r="K18" i="1" s="1"/>
  <c r="I19" i="1"/>
  <c r="J19" i="1" s="1"/>
  <c r="K19" i="1" s="1"/>
  <c r="I20" i="1"/>
  <c r="J20" i="1" s="1"/>
  <c r="K20" i="1" s="1"/>
  <c r="I21" i="1"/>
  <c r="J21" i="1" s="1"/>
  <c r="K21" i="1" s="1"/>
  <c r="I24" i="1"/>
  <c r="J24" i="1" s="1"/>
  <c r="K24" i="1" s="1"/>
  <c r="I25" i="1"/>
  <c r="J25" i="1" s="1"/>
  <c r="K25" i="1" s="1"/>
  <c r="I26" i="1"/>
  <c r="J26" i="1" s="1"/>
  <c r="K26" i="1" s="1"/>
  <c r="I27" i="1"/>
  <c r="J27" i="1" s="1"/>
  <c r="K27" i="1" s="1"/>
  <c r="I28" i="1"/>
  <c r="J28" i="1" s="1"/>
  <c r="K28" i="1" s="1"/>
  <c r="I31" i="1"/>
  <c r="J31" i="1" s="1"/>
  <c r="K31" i="1" s="1"/>
  <c r="I32" i="1"/>
  <c r="J32" i="1" s="1"/>
  <c r="K32" i="1" s="1"/>
  <c r="I35" i="1"/>
  <c r="J35" i="1" s="1"/>
  <c r="K35" i="1" s="1"/>
  <c r="I36" i="1"/>
  <c r="J36" i="1" s="1"/>
  <c r="K36" i="1" s="1"/>
  <c r="I37" i="1"/>
  <c r="J37" i="1" s="1"/>
  <c r="K37" i="1" s="1"/>
  <c r="I38" i="1"/>
  <c r="J38" i="1" s="1"/>
  <c r="K38" i="1" s="1"/>
  <c r="I41" i="1"/>
  <c r="J41" i="1" s="1"/>
  <c r="K41" i="1" s="1"/>
  <c r="I42" i="1"/>
  <c r="J42" i="1" s="1"/>
  <c r="K42" i="1" s="1"/>
  <c r="I43" i="1"/>
  <c r="J43" i="1" s="1"/>
  <c r="K43" i="1" s="1"/>
  <c r="I46" i="1"/>
  <c r="J46" i="1" s="1"/>
  <c r="K46" i="1" s="1"/>
  <c r="I47" i="1"/>
  <c r="J47" i="1" s="1"/>
  <c r="K47" i="1" s="1"/>
  <c r="I48" i="1"/>
  <c r="J48" i="1" s="1"/>
  <c r="K48" i="1" s="1"/>
  <c r="I51" i="1"/>
  <c r="J51" i="1" s="1"/>
  <c r="K51" i="1" s="1"/>
  <c r="I54" i="1"/>
  <c r="J54" i="1" s="1"/>
  <c r="K54" i="1" s="1"/>
  <c r="I55" i="1"/>
  <c r="J55" i="1" s="1"/>
  <c r="K55" i="1" s="1"/>
  <c r="I58" i="1"/>
  <c r="J58" i="1" s="1"/>
  <c r="K58" i="1" s="1"/>
  <c r="I12" i="1"/>
  <c r="J12" i="1" s="1"/>
  <c r="K12" i="1" s="1"/>
  <c r="C58" i="1"/>
  <c r="D8" i="1" l="1"/>
  <c r="E8" i="1"/>
  <c r="F8" i="1"/>
  <c r="G8" i="1"/>
  <c r="C8" i="1"/>
  <c r="I60" i="1" l="1"/>
  <c r="J60" i="1" s="1"/>
  <c r="K60" i="1" s="1"/>
  <c r="F60" i="1"/>
  <c r="D60" i="1" l="1"/>
  <c r="E60" i="1" l="1"/>
  <c r="C60" i="1" l="1"/>
  <c r="C66" i="1" l="1"/>
  <c r="C68" i="1" l="1"/>
  <c r="C69" i="1" s="1"/>
  <c r="C71" i="1" s="1"/>
  <c r="C73" i="1" s="1"/>
</calcChain>
</file>

<file path=xl/sharedStrings.xml><?xml version="1.0" encoding="utf-8"?>
<sst xmlns="http://schemas.openxmlformats.org/spreadsheetml/2006/main" count="70" uniqueCount="68">
  <si>
    <t>Clerk employment</t>
  </si>
  <si>
    <t>Salary</t>
  </si>
  <si>
    <t>Payroll</t>
  </si>
  <si>
    <t>Accounts</t>
  </si>
  <si>
    <t>Internal auditor</t>
  </si>
  <si>
    <t>Subscriptions</t>
  </si>
  <si>
    <t>OALC</t>
  </si>
  <si>
    <t>SLCC</t>
  </si>
  <si>
    <t>Employer's liability</t>
  </si>
  <si>
    <t>Assets</t>
  </si>
  <si>
    <t>Purchase of additional assets</t>
  </si>
  <si>
    <t>Provision for future replacement of assets</t>
  </si>
  <si>
    <t>Contingency</t>
  </si>
  <si>
    <t>Website</t>
  </si>
  <si>
    <t>Office consumables</t>
  </si>
  <si>
    <t>Phone/internet</t>
  </si>
  <si>
    <t>Use of home premises</t>
  </si>
  <si>
    <t>Use of home equipment</t>
  </si>
  <si>
    <t>Mileage</t>
  </si>
  <si>
    <t>Repair/maintenance of existing assets</t>
  </si>
  <si>
    <t>Training</t>
  </si>
  <si>
    <t>Publications</t>
  </si>
  <si>
    <t>Administration</t>
  </si>
  <si>
    <t>Parish maintenance</t>
  </si>
  <si>
    <t>Parish general expense (budget)</t>
  </si>
  <si>
    <t>Parish council election expenses</t>
  </si>
  <si>
    <t>Tax base</t>
  </si>
  <si>
    <t>Previous year band D tax</t>
  </si>
  <si>
    <t>ICO registration</t>
  </si>
  <si>
    <t>RECEIPTS</t>
  </si>
  <si>
    <t>Precept</t>
  </si>
  <si>
    <t>Grants</t>
  </si>
  <si>
    <t>Donations</t>
  </si>
  <si>
    <t>Software subscriptions</t>
  </si>
  <si>
    <t>PAYMENTS</t>
  </si>
  <si>
    <t>Anticipated to end of year</t>
  </si>
  <si>
    <t>Churchyard maintenance</t>
  </si>
  <si>
    <t>Grass cutting</t>
  </si>
  <si>
    <t>Parish Hall grounds rental</t>
  </si>
  <si>
    <t>External auditor</t>
  </si>
  <si>
    <t>Insurance</t>
  </si>
  <si>
    <t>Community First Oxfordshire</t>
  </si>
  <si>
    <t>Barton Bulletin</t>
  </si>
  <si>
    <t>Web hosting of site and domain</t>
  </si>
  <si>
    <t>Barton Bus</t>
  </si>
  <si>
    <t>PCC website contribution</t>
  </si>
  <si>
    <t>Receipts total</t>
  </si>
  <si>
    <t>Pledge</t>
  </si>
  <si>
    <t>Defibrillator</t>
  </si>
  <si>
    <t>Actual 2020-21 (Net)</t>
  </si>
  <si>
    <t>Approved budget 2021-22</t>
  </si>
  <si>
    <t>Budget 2022-23</t>
  </si>
  <si>
    <t>Precept 2022/23</t>
  </si>
  <si>
    <t>Forecast 2023-24</t>
  </si>
  <si>
    <t>Forecast 2024-25</t>
  </si>
  <si>
    <t>Forecast 2025-26</t>
  </si>
  <si>
    <t>PAYMENTS TOTAL</t>
  </si>
  <si>
    <t>Clerk pension</t>
  </si>
  <si>
    <t>Parish precept for tax setting purposes (line 3 = line 1 + line 2)</t>
  </si>
  <si>
    <t>Proposed precept 2022/23 (from line 3)</t>
  </si>
  <si>
    <t>Band D Tax (line 6 = line 4/ line 5)</t>
  </si>
  <si>
    <t>Tax rise = (line 6 - line 7) / line 7 x 100</t>
  </si>
  <si>
    <t>Actual to 30/11/21</t>
  </si>
  <si>
    <t>Change</t>
  </si>
  <si>
    <t>% change</t>
  </si>
  <si>
    <t>2021 - 2022</t>
  </si>
  <si>
    <t>2020 - 2021</t>
  </si>
  <si>
    <t>2022 - 2023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</si>
</sst>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10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2" fillId="0" borderId="0" xfId="0" applyFont="1" applyFill="1"/>
    <xf numFmtId="0" fontId="0" fillId="0" borderId="0" xfId="0" applyFill="1"/>
    <xf numFmtId="0" fontId="2" fillId="0" borderId="0" xfId="0" applyFont="1" applyAlignment="1">
      <alignment wrapText="1"/>
    </xf>
    <xf numFmtId="2" fontId="0" fillId="0" borderId="1" xfId="0" applyNumberFormat="1" applyFill="1" applyBorder="1"/>
    <xf numFmtId="2" fontId="0" fillId="0" borderId="3" xfId="0" applyNumberForma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0" fillId="0" borderId="1" xfId="0" applyFill="1" applyBorder="1"/>
    <xf numFmtId="0" fontId="2" fillId="0" borderId="1" xfId="0" applyFont="1" applyFill="1" applyBorder="1" applyAlignment="1"/>
    <xf numFmtId="0" fontId="0" fillId="0" borderId="0" xfId="0" applyFont="1"/>
    <xf numFmtId="2" fontId="0" fillId="0" borderId="0" xfId="0" applyNumberFormat="1" applyFont="1"/>
    <xf numFmtId="0" fontId="0" fillId="0" borderId="0" xfId="0" applyAlignment="1">
      <alignment horizontal="right"/>
    </xf>
    <xf numFmtId="0" fontId="0" fillId="0" borderId="1" xfId="0" applyBorder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9" fontId="0" fillId="0" borderId="0" xfId="0" applyNumberFormat="1" applyFont="1"/>
    <xf numFmtId="9" fontId="0" fillId="0" borderId="0" xfId="0" applyNumberFormat="1"/>
    <xf numFmtId="2" fontId="4" fillId="0" borderId="1" xfId="0" applyNumberFormat="1" applyFont="1" applyFill="1" applyBorder="1"/>
    <xf numFmtId="2" fontId="5" fillId="0" borderId="1" xfId="1" applyNumberFormat="1" applyFont="1" applyFill="1" applyBorder="1"/>
    <xf numFmtId="0" fontId="4" fillId="0" borderId="0" xfId="0" applyFont="1" applyFill="1"/>
    <xf numFmtId="0" fontId="0" fillId="0" borderId="0" xfId="0" applyFill="1" applyAlignment="1">
      <alignment vertical="top" wrapText="1"/>
    </xf>
    <xf numFmtId="0" fontId="0" fillId="0" borderId="0" xfId="0" applyFill="1" applyBorder="1"/>
    <xf numFmtId="0" fontId="2" fillId="0" borderId="0" xfId="0" applyFont="1" applyFill="1" applyAlignment="1">
      <alignment wrapText="1"/>
    </xf>
    <xf numFmtId="0" fontId="1" fillId="0" borderId="0" xfId="0" applyFont="1" applyFill="1"/>
    <xf numFmtId="2" fontId="2" fillId="0" borderId="0" xfId="0" applyNumberFormat="1" applyFont="1"/>
    <xf numFmtId="2" fontId="2" fillId="0" borderId="0" xfId="0" applyNumberFormat="1" applyFont="1" applyAlignment="1">
      <alignment wrapText="1"/>
    </xf>
    <xf numFmtId="0" fontId="2" fillId="0" borderId="5" xfId="0" applyFont="1" applyBorder="1"/>
    <xf numFmtId="0" fontId="2" fillId="0" borderId="4" xfId="0" applyFont="1" applyFill="1" applyBorder="1"/>
    <xf numFmtId="0" fontId="6" fillId="0" borderId="7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9" xfId="0" applyFont="1" applyFill="1" applyBorder="1"/>
    <xf numFmtId="2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/>
    <xf numFmtId="2" fontId="0" fillId="0" borderId="2" xfId="0" applyNumberFormat="1" applyFill="1" applyBorder="1"/>
    <xf numFmtId="2" fontId="7" fillId="0" borderId="1" xfId="0" applyNumberFormat="1" applyFont="1" applyFill="1" applyBorder="1"/>
    <xf numFmtId="8" fontId="2" fillId="0" borderId="0" xfId="0" applyNumberFormat="1" applyFont="1"/>
    <xf numFmtId="0" fontId="8" fillId="0" borderId="1" xfId="0" applyFont="1" applyBorder="1"/>
    <xf numFmtId="2" fontId="8" fillId="0" borderId="1" xfId="0" applyNumberFormat="1" applyFont="1" applyFill="1" applyBorder="1"/>
    <xf numFmtId="0" fontId="8" fillId="0" borderId="0" xfId="0" applyFont="1"/>
    <xf numFmtId="0" fontId="9" fillId="0" borderId="0" xfId="0" applyFont="1"/>
    <xf numFmtId="9" fontId="9" fillId="0" borderId="0" xfId="0" applyNumberFormat="1" applyFont="1"/>
    <xf numFmtId="1" fontId="9" fillId="0" borderId="0" xfId="0" applyNumberFormat="1" applyFont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1"/>
  <sheetViews>
    <sheetView tabSelected="1" showWhiteSpace="0" topLeftCell="B2" zoomScale="120" zoomScaleNormal="120" zoomScalePageLayoutView="90" workbookViewId="0">
      <pane ySplit="1420" activePane="bottomLeft"/>
      <selection activeCell="A2" sqref="A2"/>
      <selection pane="bottomLeft" activeCell="I13" sqref="I13"/>
    </sheetView>
  </sheetViews>
  <sheetFormatPr defaultRowHeight="14.5" x14ac:dyDescent="0.35"/>
  <cols>
    <col min="1" max="1" width="13" customWidth="1"/>
    <col min="2" max="2" width="29.08984375" bestFit="1" customWidth="1"/>
    <col min="3" max="3" width="11.1796875" customWidth="1"/>
    <col min="4" max="4" width="10.81640625" customWidth="1"/>
    <col min="5" max="5" width="12.1796875" style="6" customWidth="1"/>
    <col min="6" max="6" width="12.1796875" customWidth="1"/>
    <col min="7" max="7" width="14.08984375" customWidth="1"/>
    <col min="8" max="8" width="4.7265625" customWidth="1"/>
    <col min="9" max="11" width="12" bestFit="1" customWidth="1"/>
  </cols>
  <sheetData>
    <row r="1" spans="1:11" ht="45" customHeight="1" x14ac:dyDescent="0.35">
      <c r="C1" s="22" t="s">
        <v>49</v>
      </c>
      <c r="D1" s="21" t="s">
        <v>50</v>
      </c>
      <c r="E1" s="28" t="s">
        <v>62</v>
      </c>
      <c r="F1" s="22" t="s">
        <v>35</v>
      </c>
      <c r="G1" s="22" t="s">
        <v>51</v>
      </c>
      <c r="H1" s="22"/>
      <c r="I1" s="22" t="s">
        <v>53</v>
      </c>
      <c r="J1" s="22" t="s">
        <v>54</v>
      </c>
      <c r="K1" s="22" t="s">
        <v>55</v>
      </c>
    </row>
    <row r="2" spans="1:11" x14ac:dyDescent="0.35">
      <c r="A2" t="s">
        <v>29</v>
      </c>
      <c r="C2" s="22"/>
      <c r="D2" s="21"/>
      <c r="E2" s="28"/>
      <c r="F2" s="22"/>
      <c r="G2" s="22"/>
      <c r="H2" s="22"/>
    </row>
    <row r="3" spans="1:11" ht="13.25" customHeight="1" x14ac:dyDescent="0.35">
      <c r="A3" s="17"/>
      <c r="B3" s="17"/>
      <c r="C3" s="17"/>
      <c r="D3" s="17"/>
      <c r="E3" s="12"/>
      <c r="F3" s="17"/>
      <c r="G3" s="17"/>
      <c r="H3" s="17"/>
      <c r="I3" s="17"/>
      <c r="J3" s="17"/>
      <c r="K3" s="17"/>
    </row>
    <row r="4" spans="1:11" x14ac:dyDescent="0.35">
      <c r="A4" s="3"/>
      <c r="B4" s="3" t="s">
        <v>30</v>
      </c>
      <c r="C4" s="8">
        <v>9468</v>
      </c>
      <c r="D4" s="8">
        <v>6790</v>
      </c>
      <c r="E4" s="8">
        <v>6790</v>
      </c>
      <c r="F4" s="8">
        <v>6790</v>
      </c>
      <c r="G4" s="8"/>
      <c r="H4" s="8"/>
      <c r="I4" s="17"/>
      <c r="J4" s="17"/>
      <c r="K4" s="17"/>
    </row>
    <row r="5" spans="1:11" x14ac:dyDescent="0.35">
      <c r="A5" s="3"/>
      <c r="B5" s="3" t="s">
        <v>31</v>
      </c>
      <c r="C5" s="8">
        <v>27</v>
      </c>
      <c r="D5" s="8">
        <v>0</v>
      </c>
      <c r="E5" s="8">
        <v>0</v>
      </c>
      <c r="F5" s="8">
        <v>0</v>
      </c>
      <c r="G5" s="8">
        <v>0</v>
      </c>
      <c r="H5" s="8"/>
      <c r="I5" s="17"/>
      <c r="J5" s="17"/>
      <c r="K5" s="17"/>
    </row>
    <row r="6" spans="1:11" x14ac:dyDescent="0.35">
      <c r="A6" s="34"/>
      <c r="B6" s="35" t="s">
        <v>45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/>
      <c r="I6" s="17"/>
      <c r="J6" s="17"/>
      <c r="K6" s="17"/>
    </row>
    <row r="7" spans="1:11" x14ac:dyDescent="0.35">
      <c r="A7" s="38"/>
      <c r="B7" s="39" t="s">
        <v>47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/>
      <c r="I7" s="17"/>
      <c r="J7" s="17"/>
      <c r="K7" s="17"/>
    </row>
    <row r="8" spans="1:11" ht="15" thickBot="1" x14ac:dyDescent="0.4">
      <c r="A8" s="36" t="s">
        <v>46</v>
      </c>
      <c r="B8" s="37"/>
      <c r="C8" s="42">
        <f>SUM(C4:C7)</f>
        <v>9495</v>
      </c>
      <c r="D8" s="42">
        <f t="shared" ref="D8:G8" si="0">SUM(D4:D7)</f>
        <v>6790</v>
      </c>
      <c r="E8" s="42">
        <f t="shared" si="0"/>
        <v>6790</v>
      </c>
      <c r="F8" s="42">
        <f t="shared" si="0"/>
        <v>6790</v>
      </c>
      <c r="G8" s="42">
        <f t="shared" si="0"/>
        <v>0</v>
      </c>
      <c r="H8" s="9"/>
      <c r="I8" s="17"/>
      <c r="J8" s="17"/>
      <c r="K8" s="17"/>
    </row>
    <row r="9" spans="1:11" ht="15" thickTop="1" x14ac:dyDescent="0.35">
      <c r="A9" s="20"/>
      <c r="B9" s="20"/>
      <c r="C9" s="29"/>
      <c r="D9" s="29"/>
      <c r="E9" s="29"/>
      <c r="F9" s="29"/>
      <c r="G9" s="29"/>
      <c r="H9" s="29"/>
    </row>
    <row r="10" spans="1:11" x14ac:dyDescent="0.35">
      <c r="A10" t="s">
        <v>34</v>
      </c>
      <c r="C10" s="6"/>
      <c r="D10" s="6"/>
      <c r="F10" s="6"/>
      <c r="G10" s="6"/>
      <c r="H10" s="6"/>
    </row>
    <row r="11" spans="1:11" s="6" customFormat="1" x14ac:dyDescent="0.35">
      <c r="A11" s="10" t="s">
        <v>0</v>
      </c>
      <c r="B11" s="10"/>
      <c r="C11" s="10"/>
      <c r="D11" s="10"/>
      <c r="E11" s="10"/>
      <c r="F11" s="10"/>
      <c r="G11" s="12"/>
      <c r="H11" s="12"/>
      <c r="I11" s="12"/>
      <c r="J11" s="12"/>
      <c r="K11" s="12"/>
    </row>
    <row r="12" spans="1:11" s="6" customFormat="1" x14ac:dyDescent="0.35">
      <c r="A12" s="10"/>
      <c r="B12" s="10" t="s">
        <v>1</v>
      </c>
      <c r="C12" s="18">
        <v>2554.38</v>
      </c>
      <c r="D12" s="25">
        <v>2600</v>
      </c>
      <c r="E12" s="25">
        <v>1762.56</v>
      </c>
      <c r="F12" s="25">
        <v>2690.11</v>
      </c>
      <c r="G12" s="25">
        <v>2743.2</v>
      </c>
      <c r="H12" s="25"/>
      <c r="I12" s="8">
        <f t="shared" ref="I12:I21" si="1">G12*1.0175</f>
        <v>2791.2060000000001</v>
      </c>
      <c r="J12" s="8">
        <f t="shared" ref="J12:K12" si="2">I12*1.0175</f>
        <v>2840.0521050000002</v>
      </c>
      <c r="K12" s="8">
        <f t="shared" si="2"/>
        <v>2889.7530168375006</v>
      </c>
    </row>
    <row r="13" spans="1:11" s="6" customFormat="1" x14ac:dyDescent="0.35">
      <c r="A13" s="10"/>
      <c r="B13" s="10" t="s">
        <v>8</v>
      </c>
      <c r="C13" s="25">
        <v>0</v>
      </c>
      <c r="D13" s="25">
        <v>0</v>
      </c>
      <c r="E13" s="18">
        <v>0</v>
      </c>
      <c r="F13" s="25">
        <v>0</v>
      </c>
      <c r="G13" s="25">
        <v>0</v>
      </c>
      <c r="H13" s="25"/>
      <c r="I13" s="8">
        <f t="shared" si="1"/>
        <v>0</v>
      </c>
      <c r="J13" s="8">
        <f t="shared" ref="J13:K60" si="3">I13*1.0175</f>
        <v>0</v>
      </c>
      <c r="K13" s="8">
        <f t="shared" si="3"/>
        <v>0</v>
      </c>
    </row>
    <row r="14" spans="1:11" s="6" customFormat="1" x14ac:dyDescent="0.35">
      <c r="A14" s="10"/>
      <c r="B14" s="10" t="s">
        <v>57</v>
      </c>
      <c r="C14" s="25">
        <v>0</v>
      </c>
      <c r="D14" s="25">
        <v>0</v>
      </c>
      <c r="E14" s="18">
        <v>0</v>
      </c>
      <c r="F14" s="25">
        <v>300</v>
      </c>
      <c r="G14" s="25">
        <v>600</v>
      </c>
      <c r="H14" s="25"/>
      <c r="I14" s="8">
        <f t="shared" si="1"/>
        <v>610.5</v>
      </c>
      <c r="J14" s="8">
        <f t="shared" si="3"/>
        <v>621.18375000000003</v>
      </c>
      <c r="K14" s="8">
        <f t="shared" si="3"/>
        <v>632.05446562500003</v>
      </c>
    </row>
    <row r="15" spans="1:11" s="6" customFormat="1" x14ac:dyDescent="0.35">
      <c r="A15" s="10"/>
      <c r="B15" s="10" t="s">
        <v>2</v>
      </c>
      <c r="C15" s="18">
        <v>308.75</v>
      </c>
      <c r="D15" s="25">
        <v>195</v>
      </c>
      <c r="E15" s="18">
        <v>48.75</v>
      </c>
      <c r="F15" s="25">
        <v>195</v>
      </c>
      <c r="G15" s="25">
        <v>198</v>
      </c>
      <c r="H15" s="25"/>
      <c r="I15" s="8">
        <f t="shared" si="1"/>
        <v>201.465</v>
      </c>
      <c r="J15" s="8">
        <f t="shared" si="3"/>
        <v>204.99063750000002</v>
      </c>
      <c r="K15" s="8">
        <f t="shared" si="3"/>
        <v>208.57797365625004</v>
      </c>
    </row>
    <row r="16" spans="1:11" s="6" customFormat="1" x14ac:dyDescent="0.35">
      <c r="A16" s="10"/>
      <c r="B16" s="10" t="s">
        <v>14</v>
      </c>
      <c r="C16" s="18">
        <v>22.51</v>
      </c>
      <c r="D16" s="25">
        <v>60</v>
      </c>
      <c r="E16" s="25">
        <v>4.3</v>
      </c>
      <c r="F16" s="25">
        <v>60</v>
      </c>
      <c r="G16" s="25">
        <v>60</v>
      </c>
      <c r="H16" s="25"/>
      <c r="I16" s="8">
        <f t="shared" si="1"/>
        <v>61.050000000000004</v>
      </c>
      <c r="J16" s="8">
        <f t="shared" si="3"/>
        <v>62.118375000000007</v>
      </c>
      <c r="K16" s="8">
        <f t="shared" si="3"/>
        <v>63.205446562500015</v>
      </c>
    </row>
    <row r="17" spans="1:12" s="6" customFormat="1" x14ac:dyDescent="0.35">
      <c r="A17" s="10"/>
      <c r="B17" s="10" t="s">
        <v>16</v>
      </c>
      <c r="C17" s="25">
        <v>56</v>
      </c>
      <c r="D17" s="25">
        <v>48</v>
      </c>
      <c r="E17" s="25">
        <v>24</v>
      </c>
      <c r="F17" s="25">
        <v>48</v>
      </c>
      <c r="G17" s="25">
        <v>48</v>
      </c>
      <c r="H17" s="25"/>
      <c r="I17" s="8">
        <f t="shared" si="1"/>
        <v>48.84</v>
      </c>
      <c r="J17" s="8">
        <f t="shared" si="3"/>
        <v>49.694700000000005</v>
      </c>
      <c r="K17" s="8">
        <f t="shared" si="3"/>
        <v>50.564357250000008</v>
      </c>
    </row>
    <row r="18" spans="1:12" s="6" customFormat="1" x14ac:dyDescent="0.35">
      <c r="A18" s="10"/>
      <c r="B18" s="10" t="s">
        <v>15</v>
      </c>
      <c r="C18" s="25">
        <v>28</v>
      </c>
      <c r="D18" s="25">
        <v>24</v>
      </c>
      <c r="E18" s="25">
        <v>12</v>
      </c>
      <c r="F18" s="25">
        <v>24</v>
      </c>
      <c r="G18" s="25">
        <v>24</v>
      </c>
      <c r="H18" s="25"/>
      <c r="I18" s="8">
        <f t="shared" si="1"/>
        <v>24.42</v>
      </c>
      <c r="J18" s="8">
        <f t="shared" si="3"/>
        <v>24.847350000000002</v>
      </c>
      <c r="K18" s="8">
        <f t="shared" si="3"/>
        <v>25.282178625000004</v>
      </c>
    </row>
    <row r="19" spans="1:12" s="6" customFormat="1" x14ac:dyDescent="0.35">
      <c r="A19" s="10"/>
      <c r="B19" s="10" t="s">
        <v>17</v>
      </c>
      <c r="C19" s="25">
        <v>21</v>
      </c>
      <c r="D19" s="25">
        <v>18</v>
      </c>
      <c r="E19" s="25">
        <v>9</v>
      </c>
      <c r="F19" s="25">
        <v>18</v>
      </c>
      <c r="G19" s="25">
        <v>18</v>
      </c>
      <c r="H19" s="25"/>
      <c r="I19" s="8">
        <f t="shared" si="1"/>
        <v>18.315000000000001</v>
      </c>
      <c r="J19" s="8">
        <f t="shared" si="3"/>
        <v>18.635512500000004</v>
      </c>
      <c r="K19" s="8">
        <f t="shared" si="3"/>
        <v>18.961633968750007</v>
      </c>
    </row>
    <row r="20" spans="1:12" s="6" customFormat="1" x14ac:dyDescent="0.35">
      <c r="A20" s="10"/>
      <c r="B20" s="10" t="s">
        <v>18</v>
      </c>
      <c r="C20" s="18">
        <v>40.86</v>
      </c>
      <c r="D20" s="25">
        <v>150</v>
      </c>
      <c r="E20" s="18">
        <v>24.03</v>
      </c>
      <c r="F20" s="25">
        <v>100</v>
      </c>
      <c r="G20" s="25">
        <v>100</v>
      </c>
      <c r="H20" s="25"/>
      <c r="I20" s="8">
        <f t="shared" si="1"/>
        <v>101.75</v>
      </c>
      <c r="J20" s="8">
        <f t="shared" si="3"/>
        <v>103.530625</v>
      </c>
      <c r="K20" s="8">
        <f t="shared" si="3"/>
        <v>105.34241093750001</v>
      </c>
    </row>
    <row r="21" spans="1:12" s="6" customFormat="1" x14ac:dyDescent="0.35">
      <c r="A21" s="10"/>
      <c r="B21" s="10" t="s">
        <v>20</v>
      </c>
      <c r="C21" s="18">
        <v>125.84</v>
      </c>
      <c r="D21" s="25">
        <v>160</v>
      </c>
      <c r="E21" s="25">
        <v>33.33</v>
      </c>
      <c r="F21" s="25">
        <v>150</v>
      </c>
      <c r="G21" s="25">
        <v>250</v>
      </c>
      <c r="H21" s="25"/>
      <c r="I21" s="8">
        <f t="shared" si="1"/>
        <v>254.37500000000003</v>
      </c>
      <c r="J21" s="8">
        <f t="shared" si="3"/>
        <v>258.82656250000002</v>
      </c>
      <c r="K21" s="8">
        <f t="shared" si="3"/>
        <v>263.35602734375004</v>
      </c>
    </row>
    <row r="22" spans="1:12" s="6" customFormat="1" x14ac:dyDescent="0.35">
      <c r="A22" s="10"/>
      <c r="B22" s="10"/>
      <c r="C22" s="18"/>
      <c r="D22" s="18"/>
      <c r="E22" s="18"/>
      <c r="F22" s="18"/>
      <c r="G22" s="25"/>
      <c r="H22" s="25"/>
      <c r="I22" s="8"/>
      <c r="J22" s="8"/>
      <c r="K22" s="8"/>
    </row>
    <row r="23" spans="1:12" s="6" customFormat="1" x14ac:dyDescent="0.35">
      <c r="A23" s="10" t="s">
        <v>23</v>
      </c>
      <c r="B23" s="10"/>
      <c r="C23" s="18"/>
      <c r="D23" s="18"/>
      <c r="E23" s="18"/>
      <c r="F23" s="18"/>
      <c r="G23" s="25"/>
      <c r="H23" s="25"/>
      <c r="I23" s="8"/>
      <c r="J23" s="8"/>
      <c r="K23" s="8"/>
    </row>
    <row r="24" spans="1:12" s="6" customFormat="1" x14ac:dyDescent="0.35">
      <c r="A24" s="10"/>
      <c r="B24" s="10" t="s">
        <v>36</v>
      </c>
      <c r="C24" s="25">
        <v>500</v>
      </c>
      <c r="D24" s="25">
        <v>500</v>
      </c>
      <c r="E24" s="25">
        <v>250</v>
      </c>
      <c r="F24" s="25">
        <v>500</v>
      </c>
      <c r="G24" s="43">
        <v>500</v>
      </c>
      <c r="H24" s="43"/>
      <c r="I24" s="8">
        <f>G24*1.0175</f>
        <v>508.75000000000006</v>
      </c>
      <c r="J24" s="8">
        <f t="shared" si="3"/>
        <v>517.65312500000005</v>
      </c>
      <c r="K24" s="8">
        <f t="shared" si="3"/>
        <v>526.71205468750009</v>
      </c>
    </row>
    <row r="25" spans="1:12" x14ac:dyDescent="0.35">
      <c r="A25" s="3"/>
      <c r="B25" s="3" t="s">
        <v>37</v>
      </c>
      <c r="C25" s="25">
        <v>310</v>
      </c>
      <c r="D25" s="25">
        <v>400</v>
      </c>
      <c r="E25" s="25">
        <v>270</v>
      </c>
      <c r="F25" s="25">
        <v>360</v>
      </c>
      <c r="G25" s="25">
        <v>400</v>
      </c>
      <c r="H25" s="25"/>
      <c r="I25" s="8">
        <f>G25*1.0175</f>
        <v>407</v>
      </c>
      <c r="J25" s="8">
        <f t="shared" si="3"/>
        <v>414.1225</v>
      </c>
      <c r="K25" s="8">
        <f t="shared" si="3"/>
        <v>421.36964375000002</v>
      </c>
      <c r="L25" s="6"/>
    </row>
    <row r="26" spans="1:12" s="6" customFormat="1" x14ac:dyDescent="0.35">
      <c r="A26" s="10"/>
      <c r="B26" s="10" t="s">
        <v>23</v>
      </c>
      <c r="C26" s="25">
        <v>0</v>
      </c>
      <c r="D26" s="25">
        <v>300</v>
      </c>
      <c r="E26" s="25">
        <v>0</v>
      </c>
      <c r="F26" s="25">
        <v>300</v>
      </c>
      <c r="G26" s="25">
        <v>300</v>
      </c>
      <c r="H26" s="25"/>
      <c r="I26" s="8">
        <f>G26*1.0175</f>
        <v>305.25</v>
      </c>
      <c r="J26" s="8">
        <f t="shared" si="3"/>
        <v>310.59187500000002</v>
      </c>
      <c r="K26" s="8">
        <f t="shared" si="3"/>
        <v>316.02723281250002</v>
      </c>
    </row>
    <row r="27" spans="1:12" s="6" customFormat="1" x14ac:dyDescent="0.35">
      <c r="A27" s="10"/>
      <c r="B27" s="10" t="s">
        <v>38</v>
      </c>
      <c r="C27" s="25">
        <v>30</v>
      </c>
      <c r="D27" s="25">
        <v>15</v>
      </c>
      <c r="E27" s="25">
        <v>0</v>
      </c>
      <c r="F27" s="25">
        <v>15</v>
      </c>
      <c r="G27" s="25">
        <v>15</v>
      </c>
      <c r="H27" s="25"/>
      <c r="I27" s="8">
        <f>G27*1.0175</f>
        <v>15.262500000000001</v>
      </c>
      <c r="J27" s="8">
        <f t="shared" si="3"/>
        <v>15.529593750000002</v>
      </c>
      <c r="K27" s="8">
        <f t="shared" si="3"/>
        <v>15.801361640625004</v>
      </c>
    </row>
    <row r="28" spans="1:12" s="6" customFormat="1" x14ac:dyDescent="0.35">
      <c r="A28" s="10"/>
      <c r="B28" s="10" t="s">
        <v>48</v>
      </c>
      <c r="C28" s="25">
        <v>144</v>
      </c>
      <c r="D28" s="25">
        <v>150</v>
      </c>
      <c r="E28" s="25">
        <v>0</v>
      </c>
      <c r="F28" s="25">
        <v>50</v>
      </c>
      <c r="G28" s="25">
        <v>50</v>
      </c>
      <c r="H28" s="25"/>
      <c r="I28" s="8">
        <f>G28*1.0175</f>
        <v>50.875</v>
      </c>
      <c r="J28" s="8">
        <f t="shared" si="3"/>
        <v>51.7653125</v>
      </c>
      <c r="K28" s="8">
        <f t="shared" si="3"/>
        <v>52.671205468750003</v>
      </c>
    </row>
    <row r="29" spans="1:12" s="6" customFormat="1" x14ac:dyDescent="0.35">
      <c r="A29" s="10"/>
      <c r="B29" s="10"/>
      <c r="C29" s="18"/>
      <c r="D29" s="18"/>
      <c r="E29" s="18"/>
      <c r="F29" s="25"/>
      <c r="G29" s="25"/>
      <c r="H29" s="25"/>
      <c r="I29" s="8"/>
      <c r="J29" s="8"/>
      <c r="K29" s="8"/>
    </row>
    <row r="30" spans="1:12" s="6" customFormat="1" x14ac:dyDescent="0.35">
      <c r="A30" s="10" t="s">
        <v>3</v>
      </c>
      <c r="B30" s="10"/>
      <c r="C30" s="18"/>
      <c r="D30" s="18"/>
      <c r="E30" s="18"/>
      <c r="F30" s="25"/>
      <c r="G30" s="25"/>
      <c r="H30" s="25"/>
      <c r="I30" s="8"/>
      <c r="J30" s="8"/>
      <c r="K30" s="8"/>
    </row>
    <row r="31" spans="1:12" s="6" customFormat="1" x14ac:dyDescent="0.35">
      <c r="A31" s="10"/>
      <c r="B31" s="10" t="s">
        <v>4</v>
      </c>
      <c r="C31" s="25">
        <v>120</v>
      </c>
      <c r="D31" s="25">
        <v>130</v>
      </c>
      <c r="E31" s="25">
        <v>130</v>
      </c>
      <c r="F31" s="25">
        <v>130</v>
      </c>
      <c r="G31" s="25">
        <v>190</v>
      </c>
      <c r="H31" s="25"/>
      <c r="I31" s="8">
        <f>G31*1.0175</f>
        <v>193.32500000000002</v>
      </c>
      <c r="J31" s="8">
        <f t="shared" si="3"/>
        <v>196.70818750000004</v>
      </c>
      <c r="K31" s="8">
        <f t="shared" si="3"/>
        <v>200.15058078125006</v>
      </c>
    </row>
    <row r="32" spans="1:12" s="6" customFormat="1" x14ac:dyDescent="0.35">
      <c r="A32" s="10"/>
      <c r="B32" s="10" t="s">
        <v>39</v>
      </c>
      <c r="C32" s="25">
        <v>1000</v>
      </c>
      <c r="D32" s="25">
        <v>200</v>
      </c>
      <c r="E32" s="25">
        <v>0</v>
      </c>
      <c r="F32" s="25">
        <v>0</v>
      </c>
      <c r="G32" s="25">
        <v>0</v>
      </c>
      <c r="H32" s="25"/>
      <c r="I32" s="8">
        <f>G32*1.0175</f>
        <v>0</v>
      </c>
      <c r="J32" s="8">
        <f t="shared" si="3"/>
        <v>0</v>
      </c>
      <c r="K32" s="8">
        <f t="shared" si="3"/>
        <v>0</v>
      </c>
    </row>
    <row r="33" spans="1:11" s="6" customFormat="1" x14ac:dyDescent="0.35">
      <c r="A33" s="10"/>
      <c r="B33" s="10"/>
      <c r="C33" s="18"/>
      <c r="D33" s="18"/>
      <c r="E33" s="18"/>
      <c r="F33" s="18"/>
      <c r="G33" s="26"/>
      <c r="H33" s="26"/>
      <c r="I33" s="8"/>
      <c r="J33" s="8"/>
      <c r="K33" s="8"/>
    </row>
    <row r="34" spans="1:11" s="6" customFormat="1" x14ac:dyDescent="0.35">
      <c r="A34" s="10" t="s">
        <v>22</v>
      </c>
      <c r="B34" s="10"/>
      <c r="C34" s="18"/>
      <c r="D34" s="18"/>
      <c r="E34" s="18"/>
      <c r="F34" s="18"/>
      <c r="G34" s="25"/>
      <c r="H34" s="25"/>
      <c r="I34" s="8"/>
      <c r="J34" s="8"/>
      <c r="K34" s="8"/>
    </row>
    <row r="35" spans="1:11" s="6" customFormat="1" x14ac:dyDescent="0.35">
      <c r="A35" s="10"/>
      <c r="B35" s="10" t="s">
        <v>40</v>
      </c>
      <c r="C35" s="18">
        <v>207.48</v>
      </c>
      <c r="D35" s="25">
        <v>215</v>
      </c>
      <c r="E35" s="18">
        <v>199.11</v>
      </c>
      <c r="F35" s="18">
        <v>199.11</v>
      </c>
      <c r="G35" s="25">
        <v>275</v>
      </c>
      <c r="H35" s="25"/>
      <c r="I35" s="8">
        <f>G35*1.0175</f>
        <v>279.8125</v>
      </c>
      <c r="J35" s="8">
        <f t="shared" si="3"/>
        <v>284.70921875000005</v>
      </c>
      <c r="K35" s="8">
        <f t="shared" si="3"/>
        <v>289.69163007812506</v>
      </c>
    </row>
    <row r="36" spans="1:11" s="6" customFormat="1" x14ac:dyDescent="0.35">
      <c r="A36" s="10"/>
      <c r="B36" s="10" t="s">
        <v>21</v>
      </c>
      <c r="C36" s="25">
        <v>0</v>
      </c>
      <c r="D36" s="25">
        <v>50</v>
      </c>
      <c r="E36" s="25">
        <v>0</v>
      </c>
      <c r="F36" s="25">
        <v>50</v>
      </c>
      <c r="G36" s="25">
        <v>50</v>
      </c>
      <c r="H36" s="25"/>
      <c r="I36" s="8">
        <f>G36*1.0175</f>
        <v>50.875</v>
      </c>
      <c r="J36" s="8">
        <f t="shared" si="3"/>
        <v>51.7653125</v>
      </c>
      <c r="K36" s="8">
        <f t="shared" si="3"/>
        <v>52.671205468750003</v>
      </c>
    </row>
    <row r="37" spans="1:11" s="6" customFormat="1" x14ac:dyDescent="0.35">
      <c r="A37" s="10"/>
      <c r="B37" s="10" t="s">
        <v>28</v>
      </c>
      <c r="C37" s="25">
        <v>40</v>
      </c>
      <c r="D37" s="25">
        <v>45</v>
      </c>
      <c r="E37" s="25">
        <v>0</v>
      </c>
      <c r="F37" s="25">
        <v>40</v>
      </c>
      <c r="G37" s="25">
        <v>40</v>
      </c>
      <c r="H37" s="25"/>
      <c r="I37" s="8">
        <f>G37*1.0175</f>
        <v>40.700000000000003</v>
      </c>
      <c r="J37" s="8">
        <f t="shared" si="3"/>
        <v>41.412250000000007</v>
      </c>
      <c r="K37" s="8">
        <f t="shared" si="3"/>
        <v>42.136964375000012</v>
      </c>
    </row>
    <row r="38" spans="1:11" s="6" customFormat="1" x14ac:dyDescent="0.35">
      <c r="A38" s="10"/>
      <c r="B38" s="10" t="s">
        <v>33</v>
      </c>
      <c r="C38" s="18">
        <v>124.22</v>
      </c>
      <c r="D38" s="25">
        <v>200</v>
      </c>
      <c r="E38" s="18">
        <v>11.99</v>
      </c>
      <c r="F38" s="25">
        <v>200</v>
      </c>
      <c r="G38" s="25">
        <v>210</v>
      </c>
      <c r="H38" s="25"/>
      <c r="I38" s="8">
        <f>G38*1.0175</f>
        <v>213.67500000000001</v>
      </c>
      <c r="J38" s="8">
        <f t="shared" si="3"/>
        <v>217.41431250000002</v>
      </c>
      <c r="K38" s="8">
        <f t="shared" si="3"/>
        <v>221.21906296875005</v>
      </c>
    </row>
    <row r="39" spans="1:11" s="6" customFormat="1" x14ac:dyDescent="0.35">
      <c r="A39" s="10"/>
      <c r="B39" s="10"/>
      <c r="C39" s="18"/>
      <c r="D39" s="18"/>
      <c r="E39" s="18"/>
      <c r="F39" s="18"/>
      <c r="G39" s="25"/>
      <c r="H39" s="25"/>
      <c r="I39" s="8"/>
      <c r="J39" s="8"/>
      <c r="K39" s="8"/>
    </row>
    <row r="40" spans="1:11" s="6" customFormat="1" x14ac:dyDescent="0.35">
      <c r="A40" s="10" t="s">
        <v>5</v>
      </c>
      <c r="B40" s="10"/>
      <c r="C40" s="18"/>
      <c r="D40" s="18"/>
      <c r="E40" s="18"/>
      <c r="F40" s="18"/>
      <c r="G40" s="25"/>
      <c r="H40" s="25"/>
      <c r="I40" s="8"/>
      <c r="J40" s="8"/>
      <c r="K40" s="8"/>
    </row>
    <row r="41" spans="1:11" s="6" customFormat="1" x14ac:dyDescent="0.35">
      <c r="A41" s="10"/>
      <c r="B41" s="10" t="s">
        <v>6</v>
      </c>
      <c r="C41" s="18">
        <v>238.82</v>
      </c>
      <c r="D41" s="25">
        <v>125</v>
      </c>
      <c r="E41" s="25">
        <v>0</v>
      </c>
      <c r="F41" s="25">
        <v>125</v>
      </c>
      <c r="G41" s="25">
        <v>130</v>
      </c>
      <c r="H41" s="25"/>
      <c r="I41" s="8">
        <f>G41*1.0175</f>
        <v>132.27500000000001</v>
      </c>
      <c r="J41" s="8">
        <f t="shared" si="3"/>
        <v>134.58981250000002</v>
      </c>
      <c r="K41" s="8">
        <f t="shared" si="3"/>
        <v>136.94513421875004</v>
      </c>
    </row>
    <row r="42" spans="1:11" s="6" customFormat="1" x14ac:dyDescent="0.35">
      <c r="A42" s="10"/>
      <c r="B42" s="10" t="s">
        <v>7</v>
      </c>
      <c r="C42" s="25">
        <v>32.520000000000003</v>
      </c>
      <c r="D42" s="25">
        <v>40</v>
      </c>
      <c r="E42" s="18">
        <v>27.65</v>
      </c>
      <c r="F42" s="18">
        <v>27.65</v>
      </c>
      <c r="G42" s="25">
        <v>40</v>
      </c>
      <c r="H42" s="25"/>
      <c r="I42" s="8">
        <f>G42*1.0175</f>
        <v>40.700000000000003</v>
      </c>
      <c r="J42" s="8">
        <f t="shared" si="3"/>
        <v>41.412250000000007</v>
      </c>
      <c r="K42" s="8">
        <f t="shared" si="3"/>
        <v>42.136964375000012</v>
      </c>
    </row>
    <row r="43" spans="1:11" s="6" customFormat="1" x14ac:dyDescent="0.35">
      <c r="A43" s="10"/>
      <c r="B43" s="10" t="s">
        <v>41</v>
      </c>
      <c r="C43" s="25">
        <v>70</v>
      </c>
      <c r="D43" s="25">
        <v>40</v>
      </c>
      <c r="E43" s="25">
        <v>0</v>
      </c>
      <c r="F43" s="25">
        <v>40</v>
      </c>
      <c r="G43" s="25">
        <v>40</v>
      </c>
      <c r="H43" s="25"/>
      <c r="I43" s="8">
        <f>G43*1.0175</f>
        <v>40.700000000000003</v>
      </c>
      <c r="J43" s="8">
        <f t="shared" si="3"/>
        <v>41.412250000000007</v>
      </c>
      <c r="K43" s="8">
        <f t="shared" si="3"/>
        <v>42.136964375000012</v>
      </c>
    </row>
    <row r="44" spans="1:11" s="6" customFormat="1" x14ac:dyDescent="0.35">
      <c r="A44" s="10"/>
      <c r="B44" s="10"/>
      <c r="C44" s="18"/>
      <c r="D44" s="18"/>
      <c r="E44" s="18"/>
      <c r="F44" s="18"/>
      <c r="G44" s="25"/>
      <c r="H44" s="25"/>
      <c r="I44" s="8"/>
      <c r="J44" s="8"/>
      <c r="K44" s="8"/>
    </row>
    <row r="45" spans="1:11" s="6" customFormat="1" x14ac:dyDescent="0.35">
      <c r="A45" s="10" t="s">
        <v>9</v>
      </c>
      <c r="B45" s="10"/>
      <c r="C45" s="18"/>
      <c r="D45" s="18"/>
      <c r="E45" s="18"/>
      <c r="F45" s="18"/>
      <c r="G45" s="25"/>
      <c r="H45" s="25"/>
      <c r="I45" s="8"/>
      <c r="J45" s="8"/>
      <c r="K45" s="8"/>
    </row>
    <row r="46" spans="1:11" s="6" customFormat="1" x14ac:dyDescent="0.35">
      <c r="A46" s="10"/>
      <c r="B46" s="10" t="s">
        <v>19</v>
      </c>
      <c r="C46" s="25">
        <v>0</v>
      </c>
      <c r="D46" s="25">
        <v>150</v>
      </c>
      <c r="E46" s="25">
        <v>0</v>
      </c>
      <c r="F46" s="25">
        <v>150</v>
      </c>
      <c r="G46" s="25">
        <v>150</v>
      </c>
      <c r="H46" s="25"/>
      <c r="I46" s="8">
        <f>G46*1.0175</f>
        <v>152.625</v>
      </c>
      <c r="J46" s="8">
        <f t="shared" si="3"/>
        <v>155.29593750000001</v>
      </c>
      <c r="K46" s="8">
        <f t="shared" si="3"/>
        <v>158.01361640625001</v>
      </c>
    </row>
    <row r="47" spans="1:11" s="6" customFormat="1" x14ac:dyDescent="0.35">
      <c r="A47" s="10"/>
      <c r="B47" s="10" t="s">
        <v>10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/>
      <c r="I47" s="8">
        <f>G47*1.0175</f>
        <v>0</v>
      </c>
      <c r="J47" s="8">
        <f t="shared" si="3"/>
        <v>0</v>
      </c>
      <c r="K47" s="8">
        <f t="shared" si="3"/>
        <v>0</v>
      </c>
    </row>
    <row r="48" spans="1:11" s="6" customFormat="1" x14ac:dyDescent="0.35">
      <c r="A48" s="10"/>
      <c r="B48" s="13" t="s">
        <v>11</v>
      </c>
      <c r="C48" s="41">
        <v>0</v>
      </c>
      <c r="D48" s="41">
        <v>0</v>
      </c>
      <c r="E48" s="41">
        <v>0</v>
      </c>
      <c r="F48" s="41">
        <v>0</v>
      </c>
      <c r="G48" s="25">
        <v>0</v>
      </c>
      <c r="H48" s="25"/>
      <c r="I48" s="8">
        <f>G48*1.0175</f>
        <v>0</v>
      </c>
      <c r="J48" s="8">
        <f t="shared" si="3"/>
        <v>0</v>
      </c>
      <c r="K48" s="8">
        <f t="shared" si="3"/>
        <v>0</v>
      </c>
    </row>
    <row r="49" spans="1:12" s="6" customFormat="1" x14ac:dyDescent="0.35">
      <c r="A49" s="10"/>
      <c r="B49" s="11"/>
      <c r="C49" s="19"/>
      <c r="D49" s="19"/>
      <c r="E49" s="19"/>
      <c r="F49" s="19"/>
      <c r="G49" s="25"/>
      <c r="H49" s="25"/>
      <c r="I49" s="8"/>
      <c r="J49" s="8"/>
      <c r="K49" s="8"/>
    </row>
    <row r="50" spans="1:12" s="6" customFormat="1" x14ac:dyDescent="0.35">
      <c r="A50" s="10" t="s">
        <v>13</v>
      </c>
      <c r="B50" s="11"/>
      <c r="C50" s="19"/>
      <c r="D50" s="19"/>
      <c r="E50" s="19"/>
      <c r="F50" s="19"/>
      <c r="G50" s="25"/>
      <c r="H50" s="25"/>
      <c r="I50" s="8"/>
      <c r="J50" s="8"/>
      <c r="K50" s="8"/>
    </row>
    <row r="51" spans="1:12" s="6" customFormat="1" x14ac:dyDescent="0.35">
      <c r="A51" s="10"/>
      <c r="B51" s="11" t="s">
        <v>43</v>
      </c>
      <c r="C51" s="19">
        <v>201.95</v>
      </c>
      <c r="D51" s="40">
        <v>300</v>
      </c>
      <c r="E51" s="40">
        <v>141.94999999999999</v>
      </c>
      <c r="F51" s="19">
        <v>141.94999999999999</v>
      </c>
      <c r="G51" s="25">
        <v>160</v>
      </c>
      <c r="H51" s="25"/>
      <c r="I51" s="8">
        <f>G51*1.0175</f>
        <v>162.80000000000001</v>
      </c>
      <c r="J51" s="8">
        <f t="shared" si="3"/>
        <v>165.64900000000003</v>
      </c>
      <c r="K51" s="8">
        <f t="shared" si="3"/>
        <v>168.54785750000005</v>
      </c>
    </row>
    <row r="52" spans="1:12" s="6" customFormat="1" x14ac:dyDescent="0.35">
      <c r="A52" s="10"/>
      <c r="B52" s="11"/>
      <c r="C52" s="19"/>
      <c r="D52" s="19"/>
      <c r="E52" s="19"/>
      <c r="F52" s="19"/>
      <c r="G52" s="25"/>
      <c r="H52" s="25"/>
      <c r="I52" s="8"/>
      <c r="J52" s="8"/>
      <c r="K52" s="8"/>
    </row>
    <row r="53" spans="1:12" s="6" customFormat="1" x14ac:dyDescent="0.35">
      <c r="A53" s="10" t="s">
        <v>32</v>
      </c>
      <c r="B53" s="11"/>
      <c r="C53" s="19"/>
      <c r="D53" s="19"/>
      <c r="E53" s="19"/>
      <c r="F53" s="19"/>
      <c r="G53" s="25"/>
      <c r="H53" s="25"/>
      <c r="I53" s="8"/>
      <c r="J53" s="8"/>
      <c r="K53" s="8"/>
    </row>
    <row r="54" spans="1:12" s="6" customFormat="1" x14ac:dyDescent="0.35">
      <c r="A54" s="10"/>
      <c r="B54" s="11" t="s">
        <v>42</v>
      </c>
      <c r="C54" s="40">
        <v>75</v>
      </c>
      <c r="D54" s="40">
        <v>75</v>
      </c>
      <c r="E54" s="40">
        <v>0</v>
      </c>
      <c r="F54" s="40">
        <v>75</v>
      </c>
      <c r="G54" s="25">
        <v>75</v>
      </c>
      <c r="H54" s="25"/>
      <c r="I54" s="8">
        <f>G54*1.0175</f>
        <v>76.3125</v>
      </c>
      <c r="J54" s="8">
        <f t="shared" si="3"/>
        <v>77.647968750000004</v>
      </c>
      <c r="K54" s="8">
        <f t="shared" si="3"/>
        <v>79.006808203125004</v>
      </c>
    </row>
    <row r="55" spans="1:12" s="6" customFormat="1" x14ac:dyDescent="0.35">
      <c r="A55" s="10"/>
      <c r="B55" s="11" t="s">
        <v>44</v>
      </c>
      <c r="C55" s="40">
        <v>500</v>
      </c>
      <c r="D55" s="40">
        <v>500</v>
      </c>
      <c r="E55" s="40">
        <v>250</v>
      </c>
      <c r="F55" s="40">
        <v>500</v>
      </c>
      <c r="G55" s="25">
        <v>500</v>
      </c>
      <c r="H55" s="25"/>
      <c r="I55" s="8">
        <f>G55*1.0175</f>
        <v>508.75000000000006</v>
      </c>
      <c r="J55" s="8">
        <f t="shared" si="3"/>
        <v>517.65312500000005</v>
      </c>
      <c r="K55" s="8">
        <f t="shared" si="3"/>
        <v>526.71205468750009</v>
      </c>
    </row>
    <row r="56" spans="1:12" s="6" customFormat="1" x14ac:dyDescent="0.35">
      <c r="A56" s="10"/>
      <c r="B56" s="10"/>
      <c r="C56" s="18"/>
      <c r="D56" s="18"/>
      <c r="E56" s="18"/>
      <c r="F56" s="18"/>
      <c r="G56" s="25"/>
      <c r="H56" s="25"/>
      <c r="I56" s="8"/>
      <c r="J56" s="8"/>
      <c r="K56" s="8"/>
    </row>
    <row r="57" spans="1:12" s="6" customFormat="1" x14ac:dyDescent="0.35">
      <c r="A57" s="10" t="s">
        <v>12</v>
      </c>
      <c r="B57" s="5"/>
      <c r="C57" s="27"/>
      <c r="D57" s="27"/>
      <c r="E57" s="27"/>
      <c r="F57" s="27"/>
      <c r="G57" s="25"/>
      <c r="H57" s="25"/>
      <c r="I57" s="8"/>
      <c r="J57" s="8"/>
      <c r="K57" s="8"/>
    </row>
    <row r="58" spans="1:12" s="6" customFormat="1" x14ac:dyDescent="0.35">
      <c r="A58" s="10"/>
      <c r="B58" s="10" t="s">
        <v>12</v>
      </c>
      <c r="C58" s="25">
        <f>200+200+50</f>
        <v>450</v>
      </c>
      <c r="D58" s="25">
        <v>0</v>
      </c>
      <c r="E58" s="25">
        <v>0</v>
      </c>
      <c r="F58" s="25">
        <v>0</v>
      </c>
      <c r="G58" s="25">
        <v>0</v>
      </c>
      <c r="H58" s="25"/>
      <c r="I58" s="8">
        <f>G58*1.0175</f>
        <v>0</v>
      </c>
      <c r="J58" s="8">
        <f t="shared" si="3"/>
        <v>0</v>
      </c>
      <c r="K58" s="8">
        <f t="shared" si="3"/>
        <v>0</v>
      </c>
    </row>
    <row r="59" spans="1:12" s="6" customFormat="1" x14ac:dyDescent="0.35">
      <c r="A59" s="10"/>
      <c r="B59" s="10"/>
      <c r="C59" s="18"/>
      <c r="D59" s="18"/>
      <c r="E59" s="18"/>
      <c r="F59" s="18"/>
      <c r="G59" s="25"/>
      <c r="H59" s="25"/>
      <c r="I59" s="8"/>
      <c r="J59" s="8"/>
      <c r="K59" s="8"/>
    </row>
    <row r="60" spans="1:12" s="14" customFormat="1" x14ac:dyDescent="0.35">
      <c r="A60" s="45" t="s">
        <v>56</v>
      </c>
      <c r="B60" s="45"/>
      <c r="C60" s="46">
        <f>SUM(C12:C59)</f>
        <v>7201.33</v>
      </c>
      <c r="D60" s="46">
        <f>SUM(D12:D59)</f>
        <v>6690</v>
      </c>
      <c r="E60" s="46">
        <f>SUM(E12:E59)</f>
        <v>3198.6699999999996</v>
      </c>
      <c r="F60" s="46">
        <f>SUM(F12:F59)</f>
        <v>6488.82</v>
      </c>
      <c r="G60" s="46">
        <f>SUM(G12:G59)</f>
        <v>7166.2</v>
      </c>
      <c r="H60" s="46"/>
      <c r="I60" s="46">
        <f>G60*1.0175</f>
        <v>7291.6085000000003</v>
      </c>
      <c r="J60" s="46">
        <f t="shared" si="3"/>
        <v>7419.2116487500007</v>
      </c>
      <c r="K60" s="46">
        <f t="shared" si="3"/>
        <v>7549.0478526031266</v>
      </c>
      <c r="L60" s="47"/>
    </row>
    <row r="61" spans="1:12" x14ac:dyDescent="0.35">
      <c r="A61" s="4"/>
      <c r="B61" s="4"/>
      <c r="C61" s="4"/>
      <c r="D61" s="4"/>
      <c r="E61" s="5"/>
      <c r="F61" s="4"/>
    </row>
    <row r="62" spans="1:12" x14ac:dyDescent="0.35">
      <c r="A62" s="4"/>
      <c r="B62" s="4"/>
      <c r="C62" s="4"/>
      <c r="D62" s="4"/>
      <c r="E62" s="5"/>
      <c r="F62" s="4"/>
    </row>
    <row r="63" spans="1:12" x14ac:dyDescent="0.35">
      <c r="A63" s="4"/>
      <c r="B63" s="4"/>
      <c r="C63" s="4"/>
      <c r="D63" s="4"/>
      <c r="E63" s="5"/>
      <c r="F63" s="4"/>
    </row>
    <row r="64" spans="1:12" x14ac:dyDescent="0.35">
      <c r="A64" s="4"/>
      <c r="B64" t="s">
        <v>52</v>
      </c>
    </row>
    <row r="65" spans="1:8" x14ac:dyDescent="0.35">
      <c r="A65" s="4"/>
      <c r="B65" s="4"/>
      <c r="C65" s="4"/>
      <c r="D65" s="4"/>
      <c r="E65" s="5"/>
      <c r="F65" s="4"/>
    </row>
    <row r="66" spans="1:8" x14ac:dyDescent="0.35">
      <c r="A66" s="4">
        <v>1</v>
      </c>
      <c r="B66" s="4" t="s">
        <v>24</v>
      </c>
      <c r="C66" s="32">
        <f>G60</f>
        <v>7166.2</v>
      </c>
      <c r="D66" s="4"/>
      <c r="E66" s="5"/>
      <c r="F66" s="4"/>
    </row>
    <row r="67" spans="1:8" x14ac:dyDescent="0.35">
      <c r="A67" s="4">
        <v>2</v>
      </c>
      <c r="B67" s="4" t="s">
        <v>25</v>
      </c>
      <c r="C67" s="32">
        <v>0</v>
      </c>
      <c r="D67" s="4"/>
      <c r="E67" s="5"/>
      <c r="F67" s="4"/>
    </row>
    <row r="68" spans="1:8" ht="22" x14ac:dyDescent="0.35">
      <c r="A68" s="4">
        <v>3</v>
      </c>
      <c r="B68" s="7" t="s">
        <v>58</v>
      </c>
      <c r="C68" s="33">
        <f>C66+C67</f>
        <v>7166.2</v>
      </c>
      <c r="D68" s="7"/>
      <c r="E68" s="30"/>
      <c r="F68" s="7"/>
    </row>
    <row r="69" spans="1:8" x14ac:dyDescent="0.35">
      <c r="A69" s="4">
        <v>4</v>
      </c>
      <c r="B69" s="4" t="s">
        <v>59</v>
      </c>
      <c r="C69" s="32">
        <f>C68</f>
        <v>7166.2</v>
      </c>
      <c r="D69" s="4"/>
      <c r="E69" s="5"/>
      <c r="F69" s="4"/>
    </row>
    <row r="70" spans="1:8" x14ac:dyDescent="0.35">
      <c r="A70" s="4">
        <v>5</v>
      </c>
      <c r="B70" s="4" t="s">
        <v>26</v>
      </c>
      <c r="C70" s="4">
        <v>141.57</v>
      </c>
      <c r="D70" s="4"/>
      <c r="E70" s="5"/>
      <c r="F70" s="4"/>
    </row>
    <row r="71" spans="1:8" x14ac:dyDescent="0.35">
      <c r="A71" s="4">
        <v>6</v>
      </c>
      <c r="B71" s="4" t="s">
        <v>60</v>
      </c>
      <c r="C71" s="32">
        <f>C69/C70</f>
        <v>50.619481528572436</v>
      </c>
      <c r="D71" s="4"/>
      <c r="E71" s="5"/>
      <c r="F71" s="4"/>
    </row>
    <row r="72" spans="1:8" x14ac:dyDescent="0.35">
      <c r="A72" s="4">
        <v>7</v>
      </c>
      <c r="B72" s="4" t="s">
        <v>27</v>
      </c>
      <c r="C72" s="44">
        <v>46.84</v>
      </c>
      <c r="D72" s="4"/>
      <c r="E72" s="5"/>
      <c r="F72" s="4"/>
    </row>
    <row r="73" spans="1:8" x14ac:dyDescent="0.35">
      <c r="A73" s="4">
        <v>8</v>
      </c>
      <c r="B73" s="4" t="s">
        <v>61</v>
      </c>
      <c r="C73" s="32">
        <f>(C71-C72)/C72*100</f>
        <v>8.0689187202656534</v>
      </c>
      <c r="D73" s="4"/>
      <c r="E73" s="5"/>
      <c r="F73" s="4"/>
    </row>
    <row r="74" spans="1:8" ht="20.149999999999999" customHeight="1" x14ac:dyDescent="0.35"/>
    <row r="75" spans="1:8" ht="20.149999999999999" customHeight="1" x14ac:dyDescent="0.35"/>
    <row r="76" spans="1:8" ht="20.149999999999999" customHeight="1" x14ac:dyDescent="0.35">
      <c r="B76" s="48"/>
      <c r="C76" s="48"/>
      <c r="D76" s="48" t="s">
        <v>63</v>
      </c>
      <c r="E76" s="48" t="s">
        <v>64</v>
      </c>
      <c r="G76" s="16"/>
      <c r="H76" s="16"/>
    </row>
    <row r="77" spans="1:8" x14ac:dyDescent="0.35">
      <c r="B77" s="48" t="s">
        <v>66</v>
      </c>
      <c r="C77" s="48">
        <v>9495</v>
      </c>
      <c r="D77" s="48"/>
      <c r="E77" s="48"/>
      <c r="F77" s="14"/>
      <c r="G77" s="14"/>
      <c r="H77" s="14"/>
    </row>
    <row r="78" spans="1:8" x14ac:dyDescent="0.35">
      <c r="B78" s="48" t="s">
        <v>65</v>
      </c>
      <c r="C78" s="48">
        <v>6790</v>
      </c>
      <c r="D78" s="48">
        <f>C78-C77</f>
        <v>-2705</v>
      </c>
      <c r="E78" s="49">
        <f>D78/C78</f>
        <v>-0.39837997054491897</v>
      </c>
      <c r="F78" s="23"/>
      <c r="G78" s="15"/>
      <c r="H78" s="15"/>
    </row>
    <row r="79" spans="1:8" ht="17" customHeight="1" x14ac:dyDescent="0.35">
      <c r="B79" s="48" t="s">
        <v>67</v>
      </c>
      <c r="C79" s="50">
        <f>ROUNDUP(G60,0)</f>
        <v>7167</v>
      </c>
      <c r="D79" s="48">
        <f>C79-C78</f>
        <v>377</v>
      </c>
      <c r="E79" s="49">
        <f>D79/C79</f>
        <v>5.2602204548625645E-2</v>
      </c>
      <c r="F79" s="23"/>
      <c r="G79" s="15"/>
      <c r="H79" s="15"/>
    </row>
    <row r="80" spans="1:8" ht="20.149999999999999" customHeight="1" x14ac:dyDescent="0.35">
      <c r="B80" s="48"/>
      <c r="C80" s="48"/>
      <c r="D80" s="48"/>
      <c r="E80" s="49"/>
      <c r="F80" s="24"/>
      <c r="G80" s="15"/>
      <c r="H80" s="15"/>
    </row>
    <row r="81" spans="1:8" ht="20.149999999999999" customHeight="1" x14ac:dyDescent="0.35">
      <c r="B81" s="48"/>
      <c r="C81" s="48"/>
      <c r="D81" s="48"/>
      <c r="E81" s="49"/>
      <c r="F81" s="24"/>
      <c r="G81" s="15"/>
      <c r="H81" s="15"/>
    </row>
    <row r="82" spans="1:8" ht="20.149999999999999" customHeight="1" x14ac:dyDescent="0.35">
      <c r="B82" s="48"/>
      <c r="C82" s="48"/>
      <c r="D82" s="48"/>
      <c r="E82" s="49"/>
    </row>
    <row r="83" spans="1:8" ht="20.149999999999999" customHeight="1" x14ac:dyDescent="0.35">
      <c r="B83" s="48"/>
      <c r="C83" s="48"/>
      <c r="D83" s="48"/>
      <c r="E83" s="49"/>
    </row>
    <row r="84" spans="1:8" ht="20.149999999999999" customHeight="1" x14ac:dyDescent="0.35">
      <c r="B84" s="48"/>
      <c r="C84" s="48"/>
      <c r="D84" s="48"/>
      <c r="E84" s="49"/>
    </row>
    <row r="86" spans="1:8" x14ac:dyDescent="0.35">
      <c r="B86" s="2"/>
      <c r="C86" s="2"/>
      <c r="D86" s="2"/>
      <c r="E86" s="31"/>
      <c r="F86" s="2"/>
    </row>
    <row r="88" spans="1:8" x14ac:dyDescent="0.35">
      <c r="A88" s="1"/>
    </row>
    <row r="89" spans="1:8" x14ac:dyDescent="0.35">
      <c r="A89" s="1"/>
    </row>
    <row r="90" spans="1:8" x14ac:dyDescent="0.35">
      <c r="A90" s="1"/>
    </row>
    <row r="91" spans="1:8" x14ac:dyDescent="0.35">
      <c r="A91" s="1"/>
    </row>
  </sheetData>
  <pageMargins left="0.23622047244094491" right="0.23622047244094491" top="0.86614173228346458" bottom="0.39370078740157483" header="0.19685039370078741" footer="0.31496062992125984"/>
  <pageSetup paperSize="9" scale="64" orientation="portrait" r:id="rId1"/>
  <headerFooter>
    <oddHeader xml:space="preserve">&amp;CSandford St Martin Parish Council
Budget - Draft
2022-2023
</oddHeader>
  </headerFooter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Ogilvie</dc:creator>
  <cp:lastModifiedBy>Sandford Clerk</cp:lastModifiedBy>
  <cp:lastPrinted>2020-11-07T14:10:29Z</cp:lastPrinted>
  <dcterms:created xsi:type="dcterms:W3CDTF">2015-10-11T22:51:41Z</dcterms:created>
  <dcterms:modified xsi:type="dcterms:W3CDTF">2021-12-05T21:28:54Z</dcterms:modified>
</cp:coreProperties>
</file>