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0ae967594fd313ae/Documents/Sandford St Martin/Finance/Budget/2021-22/Budget updates/"/>
    </mc:Choice>
  </mc:AlternateContent>
  <xr:revisionPtr revIDLastSave="6" documentId="8_{21B99E57-050D-467E-A78A-44BC8994F3FC}" xr6:coauthVersionLast="47" xr6:coauthVersionMax="47" xr10:uidLastSave="{C2F61D0B-40C0-46A7-96B0-5FA9B252C13D}"/>
  <bookViews>
    <workbookView xWindow="-110" yWindow="-110" windowWidth="19420" windowHeight="10420" xr2:uid="{00000000-000D-0000-FFFF-FFFF00000000}"/>
  </bookViews>
  <sheets>
    <sheet name="2021-2022 budget" sheetId="3" r:id="rId1"/>
    <sheet name="2021-2022 Reserve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" i="3" l="1"/>
  <c r="G62" i="3" s="1"/>
  <c r="G12" i="3"/>
  <c r="G39" i="3"/>
  <c r="G27" i="3"/>
  <c r="G19" i="3"/>
  <c r="G18" i="3"/>
  <c r="G17" i="3"/>
  <c r="G16" i="3"/>
  <c r="G15" i="3"/>
  <c r="C9" i="4"/>
  <c r="I42" i="3" l="1"/>
  <c r="H42" i="3"/>
  <c r="F59" i="3"/>
  <c r="G57" i="3"/>
  <c r="F55" i="3"/>
  <c r="F56" i="3"/>
  <c r="H56" i="3" s="1"/>
  <c r="F54" i="3"/>
  <c r="F57" i="3" s="1"/>
  <c r="F51" i="3"/>
  <c r="F50" i="3"/>
  <c r="F46" i="3"/>
  <c r="F47" i="3"/>
  <c r="F45" i="3"/>
  <c r="F39" i="3"/>
  <c r="F40" i="3"/>
  <c r="F41" i="3"/>
  <c r="F42" i="3"/>
  <c r="F38" i="3"/>
  <c r="F43" i="3" s="1"/>
  <c r="F34" i="3"/>
  <c r="F35" i="3"/>
  <c r="F33" i="3"/>
  <c r="F28" i="3"/>
  <c r="F29" i="3"/>
  <c r="F30" i="3"/>
  <c r="F27" i="3"/>
  <c r="F31" i="3" s="1"/>
  <c r="F24" i="3"/>
  <c r="F23" i="3"/>
  <c r="G30" i="3"/>
  <c r="G23" i="3"/>
  <c r="F13" i="3"/>
  <c r="F14" i="3"/>
  <c r="F15" i="3"/>
  <c r="F16" i="3"/>
  <c r="F17" i="3"/>
  <c r="F18" i="3"/>
  <c r="F19" i="3"/>
  <c r="F20" i="3"/>
  <c r="F12" i="3"/>
  <c r="C62" i="3"/>
  <c r="I56" i="3" l="1"/>
  <c r="H50" i="3"/>
  <c r="H47" i="3"/>
  <c r="H39" i="3"/>
  <c r="H40" i="3"/>
  <c r="H41" i="3"/>
  <c r="H34" i="3"/>
  <c r="H54" i="3" l="1"/>
  <c r="H55" i="3"/>
  <c r="I59" i="3"/>
  <c r="I51" i="3"/>
  <c r="I47" i="3"/>
  <c r="I40" i="3"/>
  <c r="I34" i="3"/>
  <c r="I55" i="3"/>
  <c r="I41" i="3"/>
  <c r="I50" i="3"/>
  <c r="H51" i="3"/>
  <c r="I54" i="3"/>
  <c r="F60" i="3"/>
  <c r="H59" i="3"/>
  <c r="H60" i="3" s="1"/>
  <c r="I39" i="3"/>
  <c r="G60" i="3"/>
  <c r="F52" i="3"/>
  <c r="H52" i="3"/>
  <c r="G52" i="3"/>
  <c r="F4" i="3"/>
  <c r="H57" i="3" l="1"/>
  <c r="I60" i="3"/>
  <c r="I52" i="3"/>
  <c r="I57" i="3"/>
  <c r="H35" i="3"/>
  <c r="I35" i="3"/>
  <c r="F48" i="3"/>
  <c r="I46" i="3"/>
  <c r="I45" i="3"/>
  <c r="I38" i="3"/>
  <c r="I33" i="3"/>
  <c r="I30" i="3"/>
  <c r="I29" i="3"/>
  <c r="I28" i="3"/>
  <c r="I27" i="3"/>
  <c r="I24" i="3"/>
  <c r="I23" i="3"/>
  <c r="H29" i="3" l="1"/>
  <c r="H33" i="3"/>
  <c r="H38" i="3"/>
  <c r="H43" i="3" s="1"/>
  <c r="H46" i="3"/>
  <c r="H45" i="3"/>
  <c r="I18" i="3"/>
  <c r="H18" i="3"/>
  <c r="H23" i="3"/>
  <c r="I17" i="3"/>
  <c r="H17" i="3"/>
  <c r="I12" i="3"/>
  <c r="H12" i="3"/>
  <c r="I20" i="3"/>
  <c r="H20" i="3"/>
  <c r="H28" i="3"/>
  <c r="H27" i="3"/>
  <c r="I16" i="3"/>
  <c r="H16" i="3"/>
  <c r="H24" i="3"/>
  <c r="H30" i="3"/>
  <c r="D62" i="3"/>
  <c r="F21" i="3"/>
  <c r="G31" i="3" l="1"/>
  <c r="I31" i="3" s="1"/>
  <c r="H31" i="3" l="1"/>
  <c r="I14" i="3" l="1"/>
  <c r="H14" i="3"/>
  <c r="F25" i="3"/>
  <c r="I19" i="3" l="1"/>
  <c r="H19" i="3"/>
  <c r="I15" i="3"/>
  <c r="H15" i="3"/>
  <c r="I13" i="3"/>
  <c r="H13" i="3"/>
  <c r="G21" i="3"/>
  <c r="G25" i="3"/>
  <c r="I25" i="3" s="1"/>
  <c r="I21" i="3" l="1"/>
  <c r="I4" i="3"/>
  <c r="H4" i="3"/>
  <c r="F5" i="3"/>
  <c r="C5" i="3"/>
  <c r="H5" i="3" l="1"/>
  <c r="G5" i="3"/>
  <c r="I5" i="3" s="1"/>
  <c r="G36" i="3"/>
  <c r="F36" i="3" l="1"/>
  <c r="F62" i="3" s="1"/>
  <c r="I36" i="3" l="1"/>
  <c r="H21" i="3"/>
  <c r="H25" i="3"/>
  <c r="G48" i="3"/>
  <c r="I48" i="3" s="1"/>
  <c r="I43" i="3" l="1"/>
  <c r="I62" i="3"/>
  <c r="H36" i="3"/>
  <c r="H48" i="3"/>
  <c r="H62" i="3" l="1"/>
</calcChain>
</file>

<file path=xl/sharedStrings.xml><?xml version="1.0" encoding="utf-8"?>
<sst xmlns="http://schemas.openxmlformats.org/spreadsheetml/2006/main" count="68" uniqueCount="60">
  <si>
    <t>Receipts</t>
  </si>
  <si>
    <t>Payments</t>
  </si>
  <si>
    <t>Total</t>
  </si>
  <si>
    <t>TOTAL</t>
  </si>
  <si>
    <t>Clerk employment</t>
  </si>
  <si>
    <t>Salary</t>
  </si>
  <si>
    <t>Training</t>
  </si>
  <si>
    <t>Parish maintenance</t>
  </si>
  <si>
    <t>Accounts</t>
  </si>
  <si>
    <t>Internal auditor</t>
  </si>
  <si>
    <t>Administration</t>
  </si>
  <si>
    <t>Subscriptions</t>
  </si>
  <si>
    <t>Contingency</t>
  </si>
  <si>
    <t>PAYMENTS</t>
  </si>
  <si>
    <t>RECEIPTS</t>
  </si>
  <si>
    <t>Parish Council insurance</t>
  </si>
  <si>
    <t>Budget</t>
  </si>
  <si>
    <t>Remaining</t>
  </si>
  <si>
    <t>Annual</t>
  </si>
  <si>
    <t>Balance</t>
  </si>
  <si>
    <t>to date %</t>
  </si>
  <si>
    <t>Net figures</t>
  </si>
  <si>
    <t>Mileage</t>
  </si>
  <si>
    <t>Precept</t>
  </si>
  <si>
    <t>receipts</t>
  </si>
  <si>
    <t xml:space="preserve">Receipts </t>
  </si>
  <si>
    <t>remaining</t>
  </si>
  <si>
    <t>External auditor</t>
  </si>
  <si>
    <t>Grass cutting</t>
  </si>
  <si>
    <t>General reserves</t>
  </si>
  <si>
    <t>Payroll</t>
  </si>
  <si>
    <t>Employers Liability</t>
  </si>
  <si>
    <t>Office consumables</t>
  </si>
  <si>
    <t>Use of home premises</t>
  </si>
  <si>
    <t>Phone/internet</t>
  </si>
  <si>
    <t>Use of home equipment</t>
  </si>
  <si>
    <t>Publications</t>
  </si>
  <si>
    <t>ICO registration</t>
  </si>
  <si>
    <t>Software subscriptions</t>
  </si>
  <si>
    <t>OALC</t>
  </si>
  <si>
    <t>SLCC</t>
  </si>
  <si>
    <t>Community First Oxfordshire</t>
  </si>
  <si>
    <t>Churchyard maintenance</t>
  </si>
  <si>
    <t>Parish Hall grounds rental</t>
  </si>
  <si>
    <t>Assets</t>
  </si>
  <si>
    <t>Repair/maintenance of existing assets</t>
  </si>
  <si>
    <t>Purchase of additional assets</t>
  </si>
  <si>
    <t>Provision for future replacement of assets</t>
  </si>
  <si>
    <t>Website</t>
  </si>
  <si>
    <t>Web hosting of site and domain</t>
  </si>
  <si>
    <t>Mailboxes</t>
  </si>
  <si>
    <t>Donations</t>
  </si>
  <si>
    <t>Barton Bulletin</t>
  </si>
  <si>
    <t>Barton Bus</t>
  </si>
  <si>
    <t>Defibrillator</t>
  </si>
  <si>
    <t>General</t>
  </si>
  <si>
    <t>Earmarked reserves</t>
  </si>
  <si>
    <t>Asset replacement</t>
  </si>
  <si>
    <t>Total reserves</t>
  </si>
  <si>
    <t>RESERVES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</si>
</sst>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0" xfId="0" applyFont="1"/>
    <xf numFmtId="1" fontId="1" fillId="0" borderId="1" xfId="0" applyNumberFormat="1" applyFont="1" applyBorder="1"/>
    <xf numFmtId="1" fontId="0" fillId="0" borderId="1" xfId="0" applyNumberFormat="1" applyBorder="1"/>
    <xf numFmtId="1" fontId="1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1" fillId="0" borderId="0" xfId="0" applyNumberFormat="1" applyFont="1"/>
    <xf numFmtId="0" fontId="0" fillId="0" borderId="0" xfId="0" applyBorder="1"/>
    <xf numFmtId="1" fontId="0" fillId="0" borderId="0" xfId="0" applyNumberFormat="1" applyBorder="1"/>
    <xf numFmtId="1" fontId="0" fillId="0" borderId="2" xfId="0" applyNumberFormat="1" applyBorder="1"/>
    <xf numFmtId="1" fontId="0" fillId="0" borderId="4" xfId="0" applyNumberFormat="1" applyBorder="1"/>
    <xf numFmtId="1" fontId="0" fillId="0" borderId="5" xfId="0" applyNumberFormat="1" applyBorder="1"/>
    <xf numFmtId="2" fontId="0" fillId="0" borderId="0" xfId="0" applyNumberFormat="1"/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2" fontId="0" fillId="2" borderId="0" xfId="0" applyNumberFormat="1" applyFill="1" applyBorder="1"/>
    <xf numFmtId="0" fontId="0" fillId="2" borderId="0" xfId="0" applyFill="1" applyBorder="1"/>
    <xf numFmtId="1" fontId="1" fillId="0" borderId="1" xfId="0" applyNumberFormat="1" applyFont="1" applyFill="1" applyBorder="1"/>
    <xf numFmtId="1" fontId="0" fillId="0" borderId="1" xfId="0" applyNumberFormat="1" applyFill="1" applyBorder="1"/>
    <xf numFmtId="1" fontId="1" fillId="0" borderId="6" xfId="0" applyNumberFormat="1" applyFont="1" applyBorder="1"/>
    <xf numFmtId="1" fontId="0" fillId="0" borderId="1" xfId="0" applyNumberFormat="1" applyFill="1" applyBorder="1" applyAlignment="1">
      <alignment horizontal="right"/>
    </xf>
    <xf numFmtId="9" fontId="0" fillId="2" borderId="1" xfId="1" applyFont="1" applyFill="1" applyBorder="1"/>
    <xf numFmtId="0" fontId="2" fillId="0" borderId="0" xfId="0" applyFon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9" fontId="0" fillId="0" borderId="0" xfId="1" applyFont="1"/>
    <xf numFmtId="2" fontId="0" fillId="0" borderId="0" xfId="0" applyNumberFormat="1" applyFont="1"/>
    <xf numFmtId="0" fontId="0" fillId="3" borderId="1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2" fontId="0" fillId="3" borderId="1" xfId="0" applyNumberFormat="1" applyFill="1" applyBorder="1"/>
    <xf numFmtId="2" fontId="1" fillId="3" borderId="3" xfId="0" applyNumberFormat="1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0" fontId="0" fillId="4" borderId="1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2" fontId="0" fillId="4" borderId="1" xfId="0" applyNumberFormat="1" applyFill="1" applyBorder="1"/>
    <xf numFmtId="2" fontId="1" fillId="4" borderId="3" xfId="0" applyNumberFormat="1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0" fillId="4" borderId="2" xfId="0" applyNumberFormat="1" applyFill="1" applyBorder="1"/>
    <xf numFmtId="9" fontId="1" fillId="2" borderId="3" xfId="1" applyFont="1" applyFill="1" applyBorder="1"/>
    <xf numFmtId="1" fontId="0" fillId="5" borderId="1" xfId="0" applyNumberFormat="1" applyFill="1" applyBorder="1" applyAlignment="1">
      <alignment horizontal="right"/>
    </xf>
    <xf numFmtId="1" fontId="0" fillId="5" borderId="1" xfId="0" applyNumberFormat="1" applyFill="1" applyBorder="1"/>
    <xf numFmtId="2" fontId="0" fillId="5" borderId="1" xfId="0" applyNumberFormat="1" applyFill="1" applyBorder="1"/>
    <xf numFmtId="2" fontId="0" fillId="5" borderId="2" xfId="0" applyNumberFormat="1" applyFill="1" applyBorder="1"/>
    <xf numFmtId="2" fontId="1" fillId="5" borderId="3" xfId="0" applyNumberFormat="1" applyFont="1" applyFill="1" applyBorder="1"/>
    <xf numFmtId="1" fontId="0" fillId="5" borderId="4" xfId="0" applyNumberFormat="1" applyFill="1" applyBorder="1"/>
    <xf numFmtId="2" fontId="0" fillId="5" borderId="4" xfId="0" applyNumberFormat="1" applyFill="1" applyBorder="1"/>
    <xf numFmtId="1" fontId="0" fillId="5" borderId="5" xfId="0" applyNumberFormat="1" applyFill="1" applyBorder="1"/>
    <xf numFmtId="1" fontId="1" fillId="5" borderId="1" xfId="0" applyNumberFormat="1" applyFont="1" applyFill="1" applyBorder="1"/>
    <xf numFmtId="2" fontId="1" fillId="4" borderId="1" xfId="0" applyNumberFormat="1" applyFont="1" applyFill="1" applyBorder="1"/>
    <xf numFmtId="2" fontId="0" fillId="6" borderId="1" xfId="0" applyNumberFormat="1" applyFill="1" applyBorder="1"/>
    <xf numFmtId="2" fontId="1" fillId="6" borderId="1" xfId="0" applyNumberFormat="1" applyFont="1" applyFill="1" applyBorder="1"/>
    <xf numFmtId="9" fontId="1" fillId="2" borderId="1" xfId="1" applyFont="1" applyFill="1" applyBorder="1"/>
    <xf numFmtId="0" fontId="0" fillId="5" borderId="1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2" fontId="1" fillId="5" borderId="6" xfId="0" applyNumberFormat="1" applyFont="1" applyFill="1" applyBorder="1"/>
    <xf numFmtId="2" fontId="1" fillId="4" borderId="6" xfId="0" applyNumberFormat="1" applyFont="1" applyFill="1" applyBorder="1"/>
    <xf numFmtId="2" fontId="1" fillId="3" borderId="6" xfId="0" applyNumberFormat="1" applyFont="1" applyFill="1" applyBorder="1"/>
    <xf numFmtId="9" fontId="1" fillId="2" borderId="6" xfId="1" applyFont="1" applyFill="1" applyBorder="1"/>
    <xf numFmtId="1" fontId="0" fillId="0" borderId="0" xfId="0" applyNumberFormat="1"/>
    <xf numFmtId="2" fontId="1" fillId="0" borderId="0" xfId="0" applyNumberFormat="1" applyFont="1"/>
    <xf numFmtId="0" fontId="1" fillId="0" borderId="0" xfId="0" applyFont="1" applyBorder="1"/>
    <xf numFmtId="0" fontId="0" fillId="0" borderId="0" xfId="0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1" fontId="1" fillId="0" borderId="0" xfId="0" applyNumberFormat="1" applyFont="1" applyFill="1" applyBorder="1"/>
    <xf numFmtId="1" fontId="0" fillId="0" borderId="0" xfId="0" applyNumberFormat="1" applyFill="1" applyBorder="1"/>
    <xf numFmtId="2" fontId="1" fillId="5" borderId="0" xfId="0" applyNumberFormat="1" applyFont="1" applyFill="1" applyBorder="1"/>
    <xf numFmtId="2" fontId="1" fillId="4" borderId="0" xfId="0" applyNumberFormat="1" applyFont="1" applyFill="1" applyBorder="1"/>
    <xf numFmtId="2" fontId="1" fillId="3" borderId="0" xfId="0" applyNumberFormat="1" applyFont="1" applyFill="1" applyBorder="1"/>
    <xf numFmtId="9" fontId="1" fillId="2" borderId="0" xfId="1" applyFont="1" applyFill="1" applyBorder="1"/>
    <xf numFmtId="9" fontId="0" fillId="2" borderId="2" xfId="1" applyFont="1" applyFill="1" applyBorder="1"/>
    <xf numFmtId="8" fontId="0" fillId="0" borderId="0" xfId="0" applyNumberFormat="1"/>
    <xf numFmtId="8" fontId="0" fillId="0" borderId="6" xfId="0" applyNumberFormat="1" applyBorder="1"/>
    <xf numFmtId="14" fontId="0" fillId="0" borderId="0" xfId="0" applyNumberFormat="1" applyAlignment="1">
      <alignment horizontal="left" vertical="top"/>
    </xf>
    <xf numFmtId="9" fontId="0" fillId="2" borderId="1" xfId="1" applyNumberFormat="1" applyFont="1" applyFill="1" applyBorder="1"/>
  </cellXfs>
  <cellStyles count="2">
    <cellStyle name="Normal" xfId="0" builtinId="0"/>
    <cellStyle name="Percent" xfId="1" builtinId="5"/>
  </cellStyles>
  <dxfs count="2"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96"/>
  <sheetViews>
    <sheetView tabSelected="1" zoomScale="98" zoomScaleNormal="98" zoomScalePageLayoutView="90" workbookViewId="0">
      <pane ySplit="2040" topLeftCell="A58" activePane="bottomLeft"/>
      <selection sqref="A1:XFD3"/>
      <selection pane="bottomLeft" activeCell="G44" sqref="G44"/>
    </sheetView>
  </sheetViews>
  <sheetFormatPr defaultRowHeight="14.5" x14ac:dyDescent="0.35"/>
  <cols>
    <col min="1" max="1" width="16.26953125" bestFit="1" customWidth="1"/>
    <col min="2" max="2" width="29.81640625" bestFit="1" customWidth="1"/>
    <col min="3" max="3" width="11.7265625" bestFit="1" customWidth="1"/>
    <col min="4" max="4" width="12.26953125" customWidth="1"/>
    <col min="5" max="5" width="9.26953125" bestFit="1" customWidth="1"/>
    <col min="6" max="6" width="8.54296875" bestFit="1" customWidth="1"/>
    <col min="7" max="7" width="11.81640625" customWidth="1"/>
    <col min="8" max="8" width="10.453125" bestFit="1" customWidth="1"/>
    <col min="9" max="9" width="12.26953125" bestFit="1" customWidth="1"/>
  </cols>
  <sheetData>
    <row r="2" spans="1:13" x14ac:dyDescent="0.35">
      <c r="A2" t="s">
        <v>14</v>
      </c>
      <c r="F2" s="60" t="s">
        <v>18</v>
      </c>
      <c r="G2" s="39" t="s">
        <v>2</v>
      </c>
      <c r="H2" s="61" t="s">
        <v>0</v>
      </c>
      <c r="I2" s="19" t="s">
        <v>25</v>
      </c>
    </row>
    <row r="3" spans="1:13" x14ac:dyDescent="0.35">
      <c r="F3" s="60" t="s">
        <v>24</v>
      </c>
      <c r="G3" s="39" t="s">
        <v>24</v>
      </c>
      <c r="H3" s="61" t="s">
        <v>26</v>
      </c>
      <c r="I3" s="19" t="s">
        <v>20</v>
      </c>
    </row>
    <row r="4" spans="1:13" x14ac:dyDescent="0.35">
      <c r="A4" s="3"/>
      <c r="B4" s="3" t="s">
        <v>23</v>
      </c>
      <c r="C4" s="2">
        <v>6790</v>
      </c>
      <c r="E4" s="13"/>
      <c r="F4" s="49">
        <f>C4</f>
        <v>6790</v>
      </c>
      <c r="G4" s="41">
        <v>3395</v>
      </c>
      <c r="H4" s="57">
        <f>F4-G4</f>
        <v>3395</v>
      </c>
      <c r="I4" s="27">
        <f>G4/F4</f>
        <v>0.5</v>
      </c>
    </row>
    <row r="5" spans="1:13" x14ac:dyDescent="0.35">
      <c r="A5" s="3"/>
      <c r="B5" s="5" t="s">
        <v>3</v>
      </c>
      <c r="C5" s="8">
        <f>SUM(C4:C4)</f>
        <v>6790</v>
      </c>
      <c r="E5" s="14"/>
      <c r="F5" s="55">
        <f>SUM(F4:F4)</f>
        <v>6790</v>
      </c>
      <c r="G5" s="56">
        <f>SUM(G4:G4)</f>
        <v>3395</v>
      </c>
      <c r="H5" s="58">
        <f>SUM(H4:H4)</f>
        <v>3395</v>
      </c>
      <c r="I5" s="59">
        <f>G5/F5</f>
        <v>0.5</v>
      </c>
    </row>
    <row r="6" spans="1:13" x14ac:dyDescent="0.35">
      <c r="F6" s="13"/>
      <c r="G6" s="13"/>
      <c r="H6" s="13"/>
      <c r="I6" s="13"/>
    </row>
    <row r="7" spans="1:13" x14ac:dyDescent="0.35">
      <c r="A7" t="s">
        <v>13</v>
      </c>
      <c r="B7" s="28" t="s">
        <v>21</v>
      </c>
    </row>
    <row r="9" spans="1:13" x14ac:dyDescent="0.35">
      <c r="A9" s="2"/>
      <c r="B9" s="2"/>
      <c r="C9" s="10"/>
      <c r="D9" s="26"/>
      <c r="E9" s="11"/>
      <c r="F9" s="47" t="s">
        <v>18</v>
      </c>
      <c r="G9" s="39" t="s">
        <v>2</v>
      </c>
      <c r="H9" s="33" t="s">
        <v>19</v>
      </c>
      <c r="I9" s="19" t="s">
        <v>1</v>
      </c>
    </row>
    <row r="10" spans="1:13" x14ac:dyDescent="0.35">
      <c r="A10" s="2"/>
      <c r="B10" s="2"/>
      <c r="C10" s="10"/>
      <c r="D10" s="26"/>
      <c r="E10" s="11"/>
      <c r="F10" s="47" t="s">
        <v>16</v>
      </c>
      <c r="G10" s="39" t="s">
        <v>1</v>
      </c>
      <c r="H10" s="33" t="s">
        <v>17</v>
      </c>
      <c r="I10" s="19" t="s">
        <v>20</v>
      </c>
    </row>
    <row r="11" spans="1:13" x14ac:dyDescent="0.35">
      <c r="A11" s="3" t="s">
        <v>4</v>
      </c>
      <c r="B11" s="3"/>
      <c r="C11" s="8"/>
      <c r="D11" s="24"/>
      <c r="E11" s="9"/>
      <c r="F11" s="48"/>
      <c r="G11" s="40"/>
      <c r="H11" s="34"/>
      <c r="I11" s="20"/>
    </row>
    <row r="12" spans="1:13" x14ac:dyDescent="0.35">
      <c r="A12" s="3"/>
      <c r="B12" s="3" t="s">
        <v>5</v>
      </c>
      <c r="C12" s="8">
        <v>2600</v>
      </c>
      <c r="D12" s="24"/>
      <c r="E12" s="9"/>
      <c r="F12" s="49">
        <f>C12</f>
        <v>2600</v>
      </c>
      <c r="G12" s="41">
        <f>182.72+37.6+182.52+37.8+182.52+37.8+182.72+37.6+182.52+37.8</f>
        <v>1101.6000000000001</v>
      </c>
      <c r="H12" s="35">
        <f t="shared" ref="H12:H20" si="0">F12-G12</f>
        <v>1498.3999999999999</v>
      </c>
      <c r="I12" s="82">
        <f t="shared" ref="I12:I21" si="1">G12/F12</f>
        <v>0.42369230769230776</v>
      </c>
      <c r="J12" s="6"/>
      <c r="K12" s="6"/>
      <c r="L12" s="6"/>
      <c r="M12" s="6"/>
    </row>
    <row r="13" spans="1:13" x14ac:dyDescent="0.35">
      <c r="A13" s="3"/>
      <c r="B13" s="3" t="s">
        <v>31</v>
      </c>
      <c r="C13" s="8">
        <v>0</v>
      </c>
      <c r="D13" s="24"/>
      <c r="E13" s="9"/>
      <c r="F13" s="49">
        <f t="shared" ref="F13:F20" si="2">C13</f>
        <v>0</v>
      </c>
      <c r="G13" s="41">
        <v>0</v>
      </c>
      <c r="H13" s="35">
        <f t="shared" si="0"/>
        <v>0</v>
      </c>
      <c r="I13" s="27" t="e">
        <f t="shared" si="1"/>
        <v>#DIV/0!</v>
      </c>
      <c r="J13" s="6"/>
      <c r="K13" s="6"/>
      <c r="L13" s="6"/>
      <c r="M13" s="6"/>
    </row>
    <row r="14" spans="1:13" x14ac:dyDescent="0.35">
      <c r="A14" s="3"/>
      <c r="B14" s="3" t="s">
        <v>30</v>
      </c>
      <c r="C14" s="8">
        <v>195</v>
      </c>
      <c r="D14" s="24"/>
      <c r="E14" s="15"/>
      <c r="F14" s="49">
        <f t="shared" si="2"/>
        <v>195</v>
      </c>
      <c r="G14" s="41">
        <v>48.75</v>
      </c>
      <c r="H14" s="35">
        <f t="shared" si="0"/>
        <v>146.25</v>
      </c>
      <c r="I14" s="27">
        <f t="shared" si="1"/>
        <v>0.25</v>
      </c>
      <c r="J14" s="6"/>
      <c r="K14" s="6"/>
      <c r="L14" s="6"/>
      <c r="M14" s="6"/>
    </row>
    <row r="15" spans="1:13" x14ac:dyDescent="0.35">
      <c r="A15" s="3"/>
      <c r="B15" s="3" t="s">
        <v>32</v>
      </c>
      <c r="C15" s="8">
        <v>60</v>
      </c>
      <c r="D15" s="24"/>
      <c r="E15" s="15"/>
      <c r="F15" s="49">
        <f t="shared" si="2"/>
        <v>60</v>
      </c>
      <c r="G15" s="41">
        <f>1.8</f>
        <v>1.8</v>
      </c>
      <c r="H15" s="35">
        <f t="shared" si="0"/>
        <v>58.2</v>
      </c>
      <c r="I15" s="27">
        <f t="shared" si="1"/>
        <v>3.0000000000000002E-2</v>
      </c>
      <c r="J15" s="6"/>
      <c r="K15" s="6"/>
      <c r="L15" s="6"/>
      <c r="M15" s="6"/>
    </row>
    <row r="16" spans="1:13" x14ac:dyDescent="0.35">
      <c r="A16" s="3"/>
      <c r="B16" s="3" t="s">
        <v>33</v>
      </c>
      <c r="C16" s="8">
        <v>48</v>
      </c>
      <c r="D16" s="24"/>
      <c r="E16" s="15"/>
      <c r="F16" s="49">
        <f t="shared" si="2"/>
        <v>48</v>
      </c>
      <c r="G16" s="41">
        <f>4+4</f>
        <v>8</v>
      </c>
      <c r="H16" s="35">
        <f t="shared" si="0"/>
        <v>40</v>
      </c>
      <c r="I16" s="27">
        <f t="shared" si="1"/>
        <v>0.16666666666666666</v>
      </c>
      <c r="J16" s="6"/>
      <c r="K16" s="6"/>
      <c r="L16" s="6"/>
      <c r="M16" s="6"/>
    </row>
    <row r="17" spans="1:13" x14ac:dyDescent="0.35">
      <c r="A17" s="3"/>
      <c r="B17" s="3" t="s">
        <v>34</v>
      </c>
      <c r="C17" s="8">
        <v>24</v>
      </c>
      <c r="D17" s="24"/>
      <c r="E17" s="15"/>
      <c r="F17" s="49">
        <f t="shared" si="2"/>
        <v>24</v>
      </c>
      <c r="G17" s="41">
        <f>2+2</f>
        <v>4</v>
      </c>
      <c r="H17" s="35">
        <f t="shared" si="0"/>
        <v>20</v>
      </c>
      <c r="I17" s="27">
        <f t="shared" si="1"/>
        <v>0.16666666666666666</v>
      </c>
      <c r="J17" s="6"/>
      <c r="K17" s="6"/>
      <c r="L17" s="6"/>
      <c r="M17" s="6"/>
    </row>
    <row r="18" spans="1:13" x14ac:dyDescent="0.35">
      <c r="A18" s="3"/>
      <c r="B18" s="3" t="s">
        <v>35</v>
      </c>
      <c r="C18" s="8">
        <v>18</v>
      </c>
      <c r="D18" s="24"/>
      <c r="E18" s="15"/>
      <c r="F18" s="49">
        <f t="shared" si="2"/>
        <v>18</v>
      </c>
      <c r="G18" s="41">
        <f>1.5+1.5</f>
        <v>3</v>
      </c>
      <c r="H18" s="35">
        <f t="shared" si="0"/>
        <v>15</v>
      </c>
      <c r="I18" s="27">
        <f t="shared" si="1"/>
        <v>0.16666666666666666</v>
      </c>
      <c r="J18" s="6"/>
      <c r="K18" s="6"/>
      <c r="L18" s="6"/>
      <c r="M18" s="6"/>
    </row>
    <row r="19" spans="1:13" x14ac:dyDescent="0.35">
      <c r="A19" s="3"/>
      <c r="B19" s="3" t="s">
        <v>22</v>
      </c>
      <c r="C19" s="8">
        <v>150</v>
      </c>
      <c r="D19" s="24"/>
      <c r="E19" s="15"/>
      <c r="F19" s="49">
        <f t="shared" si="2"/>
        <v>150</v>
      </c>
      <c r="G19" s="41">
        <f>8.01+8.01</f>
        <v>16.02</v>
      </c>
      <c r="H19" s="35">
        <f t="shared" si="0"/>
        <v>133.97999999999999</v>
      </c>
      <c r="I19" s="27">
        <f t="shared" si="1"/>
        <v>0.10679999999999999</v>
      </c>
      <c r="J19" s="6"/>
      <c r="K19" s="6"/>
      <c r="L19" s="6"/>
      <c r="M19" s="6"/>
    </row>
    <row r="20" spans="1:13" x14ac:dyDescent="0.35">
      <c r="A20" s="3"/>
      <c r="B20" s="3" t="s">
        <v>6</v>
      </c>
      <c r="C20" s="8">
        <v>160</v>
      </c>
      <c r="D20" s="24"/>
      <c r="E20" s="15"/>
      <c r="F20" s="49">
        <f t="shared" si="2"/>
        <v>160</v>
      </c>
      <c r="G20" s="41">
        <v>0</v>
      </c>
      <c r="H20" s="35">
        <f t="shared" si="0"/>
        <v>160</v>
      </c>
      <c r="I20" s="27">
        <f t="shared" si="1"/>
        <v>0</v>
      </c>
      <c r="J20" s="6"/>
      <c r="K20" s="6"/>
      <c r="L20" s="6"/>
      <c r="M20" s="6"/>
    </row>
    <row r="21" spans="1:13" ht="15" thickBot="1" x14ac:dyDescent="0.4">
      <c r="A21" s="3"/>
      <c r="B21" s="3"/>
      <c r="C21" s="8"/>
      <c r="D21" s="24"/>
      <c r="E21" s="15"/>
      <c r="F21" s="51">
        <f>SUM(F12:F20)</f>
        <v>3255</v>
      </c>
      <c r="G21" s="42">
        <f t="shared" ref="G21:H21" si="3">SUM(G12:G20)</f>
        <v>1183.17</v>
      </c>
      <c r="H21" s="36">
        <f t="shared" si="3"/>
        <v>2071.83</v>
      </c>
      <c r="I21" s="46">
        <f t="shared" si="1"/>
        <v>0.36349308755760373</v>
      </c>
    </row>
    <row r="22" spans="1:13" ht="15" thickTop="1" x14ac:dyDescent="0.35">
      <c r="A22" s="3" t="s">
        <v>8</v>
      </c>
      <c r="B22" s="3"/>
      <c r="C22" s="23"/>
      <c r="D22" s="24"/>
      <c r="E22" s="16"/>
      <c r="F22" s="52"/>
      <c r="G22" s="43"/>
      <c r="H22" s="37"/>
      <c r="I22" s="22"/>
    </row>
    <row r="23" spans="1:13" x14ac:dyDescent="0.35">
      <c r="A23" s="3"/>
      <c r="B23" s="3" t="s">
        <v>9</v>
      </c>
      <c r="C23" s="23">
        <v>130</v>
      </c>
      <c r="D23" s="24"/>
      <c r="E23" s="9"/>
      <c r="F23" s="49">
        <f>C23</f>
        <v>130</v>
      </c>
      <c r="G23" s="41">
        <f>130</f>
        <v>130</v>
      </c>
      <c r="H23" s="35">
        <f>F23-G23</f>
        <v>0</v>
      </c>
      <c r="I23" s="27">
        <f>G23/F23</f>
        <v>1</v>
      </c>
    </row>
    <row r="24" spans="1:13" x14ac:dyDescent="0.35">
      <c r="A24" s="3"/>
      <c r="B24" s="3" t="s">
        <v>27</v>
      </c>
      <c r="C24" s="23">
        <v>200</v>
      </c>
      <c r="D24" s="24"/>
      <c r="E24" s="15"/>
      <c r="F24" s="49">
        <f>C24</f>
        <v>200</v>
      </c>
      <c r="G24" s="41">
        <v>0</v>
      </c>
      <c r="H24" s="35">
        <f>F24-G24</f>
        <v>200</v>
      </c>
      <c r="I24" s="27">
        <f>G24/F24</f>
        <v>0</v>
      </c>
    </row>
    <row r="25" spans="1:13" ht="15" thickBot="1" x14ac:dyDescent="0.4">
      <c r="A25" s="3"/>
      <c r="B25" s="3"/>
      <c r="C25" s="23"/>
      <c r="D25" s="24"/>
      <c r="E25" s="15"/>
      <c r="F25" s="51">
        <f>SUM(F23:F24)</f>
        <v>330</v>
      </c>
      <c r="G25" s="42">
        <f>SUM(G23:G24)</f>
        <v>130</v>
      </c>
      <c r="H25" s="36">
        <f>SUM(H23:H24)</f>
        <v>200</v>
      </c>
      <c r="I25" s="46">
        <f>G25/F25</f>
        <v>0.39393939393939392</v>
      </c>
    </row>
    <row r="26" spans="1:13" ht="15" thickTop="1" x14ac:dyDescent="0.35">
      <c r="A26" s="3" t="s">
        <v>10</v>
      </c>
      <c r="B26" s="3"/>
      <c r="C26" s="23"/>
      <c r="D26" s="24"/>
      <c r="E26" s="16"/>
      <c r="F26" s="52"/>
      <c r="G26" s="43"/>
      <c r="H26" s="37"/>
      <c r="I26" s="22"/>
    </row>
    <row r="27" spans="1:13" x14ac:dyDescent="0.35">
      <c r="A27" s="3"/>
      <c r="B27" s="3" t="s">
        <v>15</v>
      </c>
      <c r="C27" s="23">
        <v>215</v>
      </c>
      <c r="D27" s="24"/>
      <c r="E27" s="9"/>
      <c r="F27" s="49">
        <f>C27</f>
        <v>215</v>
      </c>
      <c r="G27" s="41">
        <f>199.11</f>
        <v>199.11</v>
      </c>
      <c r="H27" s="35">
        <f>F27-G27</f>
        <v>15.889999999999986</v>
      </c>
      <c r="I27" s="27">
        <f>G27/F27</f>
        <v>0.926093023255814</v>
      </c>
    </row>
    <row r="28" spans="1:13" x14ac:dyDescent="0.35">
      <c r="A28" s="3"/>
      <c r="B28" s="3" t="s">
        <v>36</v>
      </c>
      <c r="C28" s="23">
        <v>50</v>
      </c>
      <c r="D28" s="24"/>
      <c r="E28" s="15"/>
      <c r="F28" s="49">
        <f t="shared" ref="F28:F30" si="4">C28</f>
        <v>50</v>
      </c>
      <c r="G28" s="41">
        <v>0</v>
      </c>
      <c r="H28" s="35">
        <f>F28-G28</f>
        <v>50</v>
      </c>
      <c r="I28" s="27">
        <f>G28/F28</f>
        <v>0</v>
      </c>
    </row>
    <row r="29" spans="1:13" x14ac:dyDescent="0.35">
      <c r="A29" s="3"/>
      <c r="B29" s="3" t="s">
        <v>37</v>
      </c>
      <c r="C29" s="23">
        <v>45</v>
      </c>
      <c r="D29" s="24"/>
      <c r="E29" s="15"/>
      <c r="F29" s="49">
        <f t="shared" si="4"/>
        <v>45</v>
      </c>
      <c r="G29" s="41">
        <v>0</v>
      </c>
      <c r="H29" s="35">
        <f>F29-G29</f>
        <v>45</v>
      </c>
      <c r="I29" s="27">
        <f>G29/F29</f>
        <v>0</v>
      </c>
    </row>
    <row r="30" spans="1:13" x14ac:dyDescent="0.35">
      <c r="A30" s="3"/>
      <c r="B30" s="3" t="s">
        <v>38</v>
      </c>
      <c r="C30" s="23">
        <v>200</v>
      </c>
      <c r="D30" s="24"/>
      <c r="E30" s="15"/>
      <c r="F30" s="49">
        <f t="shared" si="4"/>
        <v>200</v>
      </c>
      <c r="G30" s="41">
        <f>11.99</f>
        <v>11.99</v>
      </c>
      <c r="H30" s="35">
        <f>F30-G30</f>
        <v>188.01</v>
      </c>
      <c r="I30" s="27">
        <f>G30/F30</f>
        <v>5.9950000000000003E-2</v>
      </c>
    </row>
    <row r="31" spans="1:13" ht="15" thickBot="1" x14ac:dyDescent="0.4">
      <c r="A31" s="3"/>
      <c r="B31" s="3"/>
      <c r="C31" s="23"/>
      <c r="D31" s="24"/>
      <c r="E31" s="15"/>
      <c r="F31" s="51">
        <f>SUM(F27:F30)</f>
        <v>510</v>
      </c>
      <c r="G31" s="42">
        <f t="shared" ref="G31:H31" si="5">SUM(G27:G30)</f>
        <v>211.10000000000002</v>
      </c>
      <c r="H31" s="36">
        <f t="shared" si="5"/>
        <v>298.89999999999998</v>
      </c>
      <c r="I31" s="46">
        <f>G31/F31</f>
        <v>0.413921568627451</v>
      </c>
    </row>
    <row r="32" spans="1:13" ht="15" thickTop="1" x14ac:dyDescent="0.35">
      <c r="A32" s="3" t="s">
        <v>11</v>
      </c>
      <c r="B32" s="3"/>
      <c r="C32" s="23"/>
      <c r="D32" s="24"/>
      <c r="E32" s="16"/>
      <c r="F32" s="52"/>
      <c r="G32" s="43"/>
      <c r="H32" s="37"/>
      <c r="I32" s="22"/>
    </row>
    <row r="33" spans="1:9" x14ac:dyDescent="0.35">
      <c r="A33" s="3"/>
      <c r="B33" s="3" t="s">
        <v>39</v>
      </c>
      <c r="C33" s="23">
        <v>125</v>
      </c>
      <c r="D33" s="24"/>
      <c r="E33" s="9"/>
      <c r="F33" s="49">
        <f>C33</f>
        <v>125</v>
      </c>
      <c r="G33" s="41">
        <v>0</v>
      </c>
      <c r="H33" s="35">
        <f>F33-G33</f>
        <v>125</v>
      </c>
      <c r="I33" s="27">
        <f>G33/F33</f>
        <v>0</v>
      </c>
    </row>
    <row r="34" spans="1:9" x14ac:dyDescent="0.35">
      <c r="A34" s="3"/>
      <c r="B34" s="3" t="s">
        <v>40</v>
      </c>
      <c r="C34" s="23">
        <v>40</v>
      </c>
      <c r="D34" s="24"/>
      <c r="E34" s="9"/>
      <c r="F34" s="49">
        <f t="shared" ref="F34:F35" si="6">C34</f>
        <v>40</v>
      </c>
      <c r="G34" s="41">
        <v>27.65</v>
      </c>
      <c r="H34" s="35">
        <f>F34-G34</f>
        <v>12.350000000000001</v>
      </c>
      <c r="I34" s="27">
        <f>G34/F34</f>
        <v>0.69124999999999992</v>
      </c>
    </row>
    <row r="35" spans="1:9" x14ac:dyDescent="0.35">
      <c r="A35" s="3"/>
      <c r="B35" s="3" t="s">
        <v>41</v>
      </c>
      <c r="C35" s="23">
        <v>40</v>
      </c>
      <c r="D35" s="24"/>
      <c r="E35" s="9"/>
      <c r="F35" s="49">
        <f t="shared" si="6"/>
        <v>40</v>
      </c>
      <c r="G35" s="41">
        <v>0</v>
      </c>
      <c r="H35" s="35">
        <f>F35-G35</f>
        <v>40</v>
      </c>
      <c r="I35" s="27">
        <f>G35/F35</f>
        <v>0</v>
      </c>
    </row>
    <row r="36" spans="1:9" ht="15" thickBot="1" x14ac:dyDescent="0.4">
      <c r="A36" s="3"/>
      <c r="B36" s="3"/>
      <c r="C36" s="23"/>
      <c r="D36" s="24"/>
      <c r="E36" s="15"/>
      <c r="F36" s="51">
        <f>SUM(F33:F35)</f>
        <v>205</v>
      </c>
      <c r="G36" s="42">
        <f>SUM(G33:G35)</f>
        <v>27.65</v>
      </c>
      <c r="H36" s="36">
        <f>SUM(H33:H35)</f>
        <v>177.35</v>
      </c>
      <c r="I36" s="46">
        <f>G36/F36</f>
        <v>0.13487804878048779</v>
      </c>
    </row>
    <row r="37" spans="1:9" ht="15" thickTop="1" x14ac:dyDescent="0.35">
      <c r="A37" s="3" t="s">
        <v>7</v>
      </c>
      <c r="B37" s="3"/>
      <c r="C37" s="23"/>
      <c r="D37" s="24"/>
      <c r="E37" s="16"/>
      <c r="F37" s="52"/>
      <c r="G37" s="43"/>
      <c r="H37" s="37"/>
      <c r="I37" s="22"/>
    </row>
    <row r="38" spans="1:9" x14ac:dyDescent="0.35">
      <c r="A38" s="3"/>
      <c r="B38" s="3" t="s">
        <v>42</v>
      </c>
      <c r="C38" s="23">
        <v>500</v>
      </c>
      <c r="D38" s="24"/>
      <c r="E38" s="16"/>
      <c r="F38" s="53">
        <f>C38</f>
        <v>500</v>
      </c>
      <c r="G38" s="41">
        <v>250</v>
      </c>
      <c r="H38" s="35">
        <f>F38-G38</f>
        <v>250</v>
      </c>
      <c r="I38" s="27">
        <f t="shared" ref="I38:I43" si="7">G38/F38</f>
        <v>0.5</v>
      </c>
    </row>
    <row r="39" spans="1:9" x14ac:dyDescent="0.35">
      <c r="A39" s="3"/>
      <c r="B39" s="3" t="s">
        <v>28</v>
      </c>
      <c r="C39" s="23">
        <v>400</v>
      </c>
      <c r="D39" s="24"/>
      <c r="E39" s="17"/>
      <c r="F39" s="53">
        <f t="shared" ref="F39:F42" si="8">C39</f>
        <v>400</v>
      </c>
      <c r="G39" s="41">
        <f>90+45+45</f>
        <v>180</v>
      </c>
      <c r="H39" s="35">
        <f>F39-G39</f>
        <v>220</v>
      </c>
      <c r="I39" s="27">
        <f t="shared" si="7"/>
        <v>0.45</v>
      </c>
    </row>
    <row r="40" spans="1:9" x14ac:dyDescent="0.35">
      <c r="A40" s="3"/>
      <c r="B40" s="3" t="s">
        <v>7</v>
      </c>
      <c r="C40" s="23">
        <v>300</v>
      </c>
      <c r="D40" s="24"/>
      <c r="E40" s="17"/>
      <c r="F40" s="53">
        <f t="shared" si="8"/>
        <v>300</v>
      </c>
      <c r="G40" s="41">
        <v>0</v>
      </c>
      <c r="H40" s="35">
        <f>F40-G40</f>
        <v>300</v>
      </c>
      <c r="I40" s="27">
        <f t="shared" si="7"/>
        <v>0</v>
      </c>
    </row>
    <row r="41" spans="1:9" x14ac:dyDescent="0.35">
      <c r="A41" s="3"/>
      <c r="B41" s="3" t="s">
        <v>43</v>
      </c>
      <c r="C41" s="23">
        <v>15</v>
      </c>
      <c r="D41" s="24"/>
      <c r="E41" s="17"/>
      <c r="F41" s="53">
        <f t="shared" si="8"/>
        <v>15</v>
      </c>
      <c r="G41" s="41">
        <v>0</v>
      </c>
      <c r="H41" s="35">
        <f>F41-G41</f>
        <v>15</v>
      </c>
      <c r="I41" s="27">
        <f t="shared" si="7"/>
        <v>0</v>
      </c>
    </row>
    <row r="42" spans="1:9" x14ac:dyDescent="0.35">
      <c r="A42" s="3"/>
      <c r="B42" s="3" t="s">
        <v>54</v>
      </c>
      <c r="C42" s="23">
        <v>150</v>
      </c>
      <c r="D42" s="24"/>
      <c r="E42" s="17"/>
      <c r="F42" s="53">
        <f t="shared" si="8"/>
        <v>150</v>
      </c>
      <c r="G42" s="45">
        <v>0</v>
      </c>
      <c r="H42" s="35">
        <f>F42-G42</f>
        <v>150</v>
      </c>
      <c r="I42" s="27">
        <f t="shared" si="7"/>
        <v>0</v>
      </c>
    </row>
    <row r="43" spans="1:9" ht="15" thickBot="1" x14ac:dyDescent="0.4">
      <c r="A43" s="3"/>
      <c r="B43" s="3"/>
      <c r="C43" s="23"/>
      <c r="D43" s="24"/>
      <c r="E43" s="15"/>
      <c r="F43" s="51">
        <f>SUM(F38:F42)</f>
        <v>1365</v>
      </c>
      <c r="G43" s="42">
        <f>SUM(G38:G42)</f>
        <v>430</v>
      </c>
      <c r="H43" s="36">
        <f>SUM(H38:H42)</f>
        <v>935</v>
      </c>
      <c r="I43" s="46">
        <f t="shared" si="7"/>
        <v>0.31501831501831501</v>
      </c>
    </row>
    <row r="44" spans="1:9" ht="15" thickTop="1" x14ac:dyDescent="0.35">
      <c r="A44" s="3" t="s">
        <v>44</v>
      </c>
      <c r="B44" s="3"/>
      <c r="C44" s="23"/>
      <c r="D44" s="24"/>
      <c r="E44" s="17"/>
      <c r="F44" s="54"/>
      <c r="G44" s="44"/>
      <c r="H44" s="38"/>
      <c r="I44" s="21"/>
    </row>
    <row r="45" spans="1:9" x14ac:dyDescent="0.35">
      <c r="A45" s="3"/>
      <c r="B45" s="3" t="s">
        <v>45</v>
      </c>
      <c r="C45" s="23">
        <v>150</v>
      </c>
      <c r="D45" s="24"/>
      <c r="E45" s="15"/>
      <c r="F45" s="50">
        <f>C45</f>
        <v>150</v>
      </c>
      <c r="G45" s="45">
        <v>0</v>
      </c>
      <c r="H45" s="35">
        <f>F45-G45</f>
        <v>150</v>
      </c>
      <c r="I45" s="27">
        <f>G45/F45</f>
        <v>0</v>
      </c>
    </row>
    <row r="46" spans="1:9" x14ac:dyDescent="0.35">
      <c r="A46" s="3"/>
      <c r="B46" s="3" t="s">
        <v>46</v>
      </c>
      <c r="C46" s="23">
        <v>0</v>
      </c>
      <c r="D46" s="24"/>
      <c r="E46" s="15"/>
      <c r="F46" s="50">
        <f t="shared" ref="F46:F47" si="9">C46</f>
        <v>0</v>
      </c>
      <c r="G46" s="45">
        <v>0</v>
      </c>
      <c r="H46" s="35">
        <f>F46-G46</f>
        <v>0</v>
      </c>
      <c r="I46" s="27" t="e">
        <f>G46/F46</f>
        <v>#DIV/0!</v>
      </c>
    </row>
    <row r="47" spans="1:9" x14ac:dyDescent="0.35">
      <c r="A47" s="3"/>
      <c r="B47" s="3" t="s">
        <v>47</v>
      </c>
      <c r="C47" s="23">
        <v>0</v>
      </c>
      <c r="D47" s="24"/>
      <c r="E47" s="15"/>
      <c r="F47" s="50">
        <f t="shared" si="9"/>
        <v>0</v>
      </c>
      <c r="G47" s="45">
        <v>0</v>
      </c>
      <c r="H47" s="35">
        <f>F47-G47</f>
        <v>0</v>
      </c>
      <c r="I47" s="27" t="e">
        <f>G47/F47</f>
        <v>#DIV/0!</v>
      </c>
    </row>
    <row r="48" spans="1:9" ht="15" thickBot="1" x14ac:dyDescent="0.4">
      <c r="A48" s="3"/>
      <c r="B48" s="3"/>
      <c r="C48" s="23"/>
      <c r="D48" s="24"/>
      <c r="E48" s="15"/>
      <c r="F48" s="51">
        <f>SUM(F45:F47)</f>
        <v>150</v>
      </c>
      <c r="G48" s="42">
        <f t="shared" ref="G48:H48" si="10">SUM(G45:G46)</f>
        <v>0</v>
      </c>
      <c r="H48" s="36">
        <f t="shared" si="10"/>
        <v>150</v>
      </c>
      <c r="I48" s="46">
        <f>G48/F48</f>
        <v>0</v>
      </c>
    </row>
    <row r="49" spans="1:9" ht="15" thickTop="1" x14ac:dyDescent="0.35">
      <c r="A49" s="3" t="s">
        <v>48</v>
      </c>
      <c r="B49" s="3"/>
      <c r="C49" s="23"/>
      <c r="D49" s="24"/>
      <c r="E49" s="17"/>
      <c r="F49" s="54"/>
      <c r="G49" s="44"/>
      <c r="H49" s="38"/>
      <c r="I49" s="21"/>
    </row>
    <row r="50" spans="1:9" x14ac:dyDescent="0.35">
      <c r="A50" s="3"/>
      <c r="B50" s="3" t="s">
        <v>49</v>
      </c>
      <c r="C50" s="23">
        <v>300</v>
      </c>
      <c r="D50" s="24"/>
      <c r="E50" s="15"/>
      <c r="F50" s="50">
        <f>C50</f>
        <v>300</v>
      </c>
      <c r="G50" s="45">
        <v>0</v>
      </c>
      <c r="H50" s="35">
        <f>F50-G50</f>
        <v>300</v>
      </c>
      <c r="I50" s="27">
        <f>G50/F50</f>
        <v>0</v>
      </c>
    </row>
    <row r="51" spans="1:9" x14ac:dyDescent="0.35">
      <c r="A51" s="3"/>
      <c r="B51" s="3" t="s">
        <v>50</v>
      </c>
      <c r="C51" s="23">
        <v>0</v>
      </c>
      <c r="D51" s="24"/>
      <c r="E51" s="15"/>
      <c r="F51" s="50">
        <f>C51</f>
        <v>0</v>
      </c>
      <c r="G51" s="45">
        <v>0</v>
      </c>
      <c r="H51" s="35">
        <f>F51-G51</f>
        <v>0</v>
      </c>
      <c r="I51" s="27" t="e">
        <f>G51/F51</f>
        <v>#DIV/0!</v>
      </c>
    </row>
    <row r="52" spans="1:9" ht="15" thickBot="1" x14ac:dyDescent="0.4">
      <c r="A52" s="3"/>
      <c r="B52" s="3"/>
      <c r="C52" s="23"/>
      <c r="D52" s="24"/>
      <c r="E52" s="15"/>
      <c r="F52" s="51">
        <f t="shared" ref="F52:H52" si="11">SUM(F50:F51)</f>
        <v>300</v>
      </c>
      <c r="G52" s="42">
        <f t="shared" si="11"/>
        <v>0</v>
      </c>
      <c r="H52" s="36">
        <f t="shared" si="11"/>
        <v>300</v>
      </c>
      <c r="I52" s="46">
        <f>G52/F52</f>
        <v>0</v>
      </c>
    </row>
    <row r="53" spans="1:9" ht="15" thickTop="1" x14ac:dyDescent="0.35">
      <c r="A53" s="3" t="s">
        <v>51</v>
      </c>
      <c r="B53" s="3"/>
      <c r="C53" s="23"/>
      <c r="D53" s="24"/>
      <c r="E53" s="17"/>
      <c r="F53" s="54"/>
      <c r="G53" s="44"/>
      <c r="H53" s="38"/>
      <c r="I53" s="21"/>
    </row>
    <row r="54" spans="1:9" x14ac:dyDescent="0.35">
      <c r="A54" s="3"/>
      <c r="B54" s="3" t="s">
        <v>52</v>
      </c>
      <c r="C54" s="23">
        <v>75</v>
      </c>
      <c r="D54" s="24"/>
      <c r="E54" s="15"/>
      <c r="F54" s="50">
        <f>C54</f>
        <v>75</v>
      </c>
      <c r="G54" s="45">
        <v>0</v>
      </c>
      <c r="H54" s="35">
        <f>F54-G54</f>
        <v>75</v>
      </c>
      <c r="I54" s="27">
        <f>G54/F54</f>
        <v>0</v>
      </c>
    </row>
    <row r="55" spans="1:9" x14ac:dyDescent="0.35">
      <c r="A55" s="3"/>
      <c r="B55" s="3" t="s">
        <v>53</v>
      </c>
      <c r="C55" s="23">
        <v>500</v>
      </c>
      <c r="D55" s="24"/>
      <c r="E55" s="15"/>
      <c r="F55" s="50">
        <f t="shared" ref="F55:F56" si="12">C55</f>
        <v>500</v>
      </c>
      <c r="G55" s="45">
        <v>250</v>
      </c>
      <c r="H55" s="35">
        <f>F55-G55</f>
        <v>250</v>
      </c>
      <c r="I55" s="27">
        <f>G55/F55</f>
        <v>0.5</v>
      </c>
    </row>
    <row r="56" spans="1:9" x14ac:dyDescent="0.35">
      <c r="A56" s="3"/>
      <c r="B56" s="3" t="s">
        <v>55</v>
      </c>
      <c r="C56" s="23">
        <v>100</v>
      </c>
      <c r="D56" s="24"/>
      <c r="E56" s="15"/>
      <c r="F56" s="50">
        <f t="shared" si="12"/>
        <v>100</v>
      </c>
      <c r="G56" s="45">
        <v>0</v>
      </c>
      <c r="H56" s="35">
        <f>F56-G56</f>
        <v>100</v>
      </c>
      <c r="I56" s="78">
        <f>G56/F56</f>
        <v>0</v>
      </c>
    </row>
    <row r="57" spans="1:9" ht="15" thickBot="1" x14ac:dyDescent="0.4">
      <c r="A57" s="3"/>
      <c r="B57" s="3"/>
      <c r="C57" s="23"/>
      <c r="D57" s="24"/>
      <c r="E57" s="15"/>
      <c r="F57" s="51">
        <f>SUM(F54:F56)</f>
        <v>675</v>
      </c>
      <c r="G57" s="42">
        <f>SUM(G54:G56)</f>
        <v>250</v>
      </c>
      <c r="H57" s="36">
        <f>SUM(H54:H56)</f>
        <v>425</v>
      </c>
      <c r="I57" s="46">
        <f>G57/F57</f>
        <v>0.37037037037037035</v>
      </c>
    </row>
    <row r="58" spans="1:9" ht="15" thickTop="1" x14ac:dyDescent="0.35">
      <c r="A58" s="3" t="s">
        <v>12</v>
      </c>
      <c r="B58" s="3"/>
      <c r="C58" s="23"/>
      <c r="D58" s="24"/>
      <c r="E58" s="17"/>
      <c r="F58" s="54"/>
      <c r="G58" s="44"/>
      <c r="H58" s="38"/>
      <c r="I58" s="21"/>
    </row>
    <row r="59" spans="1:9" x14ac:dyDescent="0.35">
      <c r="A59" s="3"/>
      <c r="B59" s="3" t="s">
        <v>12</v>
      </c>
      <c r="C59" s="23">
        <v>0</v>
      </c>
      <c r="D59" s="24"/>
      <c r="E59" s="15"/>
      <c r="F59" s="50">
        <f>C59</f>
        <v>0</v>
      </c>
      <c r="G59" s="45">
        <v>0</v>
      </c>
      <c r="H59" s="35">
        <f>F59-G59</f>
        <v>0</v>
      </c>
      <c r="I59" s="27" t="e">
        <f>G59/F59</f>
        <v>#DIV/0!</v>
      </c>
    </row>
    <row r="60" spans="1:9" ht="15" thickBot="1" x14ac:dyDescent="0.4">
      <c r="A60" s="3"/>
      <c r="B60" s="3"/>
      <c r="C60" s="23"/>
      <c r="D60" s="24"/>
      <c r="E60" s="15"/>
      <c r="F60" s="51">
        <f t="shared" ref="F60:H60" si="13">SUM(F59:F59)</f>
        <v>0</v>
      </c>
      <c r="G60" s="42">
        <f t="shared" si="13"/>
        <v>0</v>
      </c>
      <c r="H60" s="36">
        <f t="shared" si="13"/>
        <v>0</v>
      </c>
      <c r="I60" s="46" t="e">
        <f>G60/F60</f>
        <v>#DIV/0!</v>
      </c>
    </row>
    <row r="61" spans="1:9" ht="15" thickTop="1" x14ac:dyDescent="0.35">
      <c r="A61" s="71"/>
      <c r="B61" s="71"/>
      <c r="C61" s="72"/>
      <c r="D61" s="73"/>
      <c r="E61" s="14"/>
      <c r="F61" s="74"/>
      <c r="G61" s="75"/>
      <c r="H61" s="76"/>
      <c r="I61" s="77"/>
    </row>
    <row r="62" spans="1:9" ht="15" thickBot="1" x14ac:dyDescent="0.4">
      <c r="A62" s="4"/>
      <c r="B62" s="1" t="s">
        <v>2</v>
      </c>
      <c r="C62" s="25">
        <f>SUM(C12:C60)</f>
        <v>6790</v>
      </c>
      <c r="D62" s="66">
        <f>SUM(D10:D61)</f>
        <v>0</v>
      </c>
      <c r="F62" s="62">
        <f>F21+F25+F31+F36+F43+F48+F52+F57+F60</f>
        <v>6790</v>
      </c>
      <c r="G62" s="63">
        <f>G21+G25+G31+G36+G43+G48+G52+G57+G60</f>
        <v>2231.92</v>
      </c>
      <c r="H62" s="64">
        <f>H21+H25+H31+H36+H43+H48+H52+H57+H60</f>
        <v>4558.08</v>
      </c>
      <c r="I62" s="65">
        <f>G62/F62</f>
        <v>0.32870692194403534</v>
      </c>
    </row>
    <row r="63" spans="1:9" ht="15" thickTop="1" x14ac:dyDescent="0.35">
      <c r="A63" s="4"/>
      <c r="B63" s="4"/>
    </row>
    <row r="64" spans="1:9" x14ac:dyDescent="0.35">
      <c r="A64" s="4"/>
      <c r="B64" s="4"/>
      <c r="G64" s="18"/>
    </row>
    <row r="65" spans="1:8" x14ac:dyDescent="0.35">
      <c r="A65" s="4"/>
      <c r="B65" s="4"/>
    </row>
    <row r="66" spans="1:8" x14ac:dyDescent="0.35">
      <c r="A66" s="4"/>
      <c r="B66" s="4"/>
      <c r="G66" s="70"/>
    </row>
    <row r="67" spans="1:8" x14ac:dyDescent="0.35">
      <c r="A67" s="4"/>
      <c r="B67" s="4"/>
      <c r="G67" s="69"/>
    </row>
    <row r="68" spans="1:8" x14ac:dyDescent="0.35">
      <c r="A68" s="7"/>
      <c r="B68" s="1"/>
      <c r="C68" s="12"/>
      <c r="G68" s="13"/>
    </row>
    <row r="69" spans="1:8" x14ac:dyDescent="0.35">
      <c r="A69" s="4"/>
      <c r="B69" s="1"/>
      <c r="C69" s="12"/>
      <c r="G69" s="13"/>
    </row>
    <row r="70" spans="1:8" x14ac:dyDescent="0.35">
      <c r="A70" s="4"/>
      <c r="B70" s="4"/>
      <c r="C70" s="67"/>
      <c r="G70" s="13"/>
    </row>
    <row r="71" spans="1:8" x14ac:dyDescent="0.35">
      <c r="A71" s="4"/>
      <c r="B71" s="4"/>
      <c r="C71" s="67"/>
      <c r="G71" s="13"/>
    </row>
    <row r="72" spans="1:8" x14ac:dyDescent="0.35">
      <c r="A72" s="4"/>
      <c r="B72" s="4"/>
      <c r="C72" s="67"/>
      <c r="G72" s="13"/>
    </row>
    <row r="73" spans="1:8" x14ac:dyDescent="0.35">
      <c r="A73" s="4"/>
      <c r="B73" s="1"/>
      <c r="C73" s="12"/>
      <c r="G73" s="68"/>
      <c r="H73" s="18"/>
    </row>
    <row r="74" spans="1:8" x14ac:dyDescent="0.35">
      <c r="A74" s="4"/>
      <c r="B74" s="7"/>
      <c r="C74" s="12"/>
    </row>
    <row r="75" spans="1:8" x14ac:dyDescent="0.35">
      <c r="A75" s="4"/>
      <c r="B75" s="1"/>
      <c r="C75" s="12"/>
    </row>
    <row r="76" spans="1:8" x14ac:dyDescent="0.35">
      <c r="A76" s="4"/>
      <c r="B76" s="1"/>
      <c r="C76" s="12"/>
    </row>
    <row r="77" spans="1:8" ht="20.149999999999999" customHeight="1" x14ac:dyDescent="0.35"/>
    <row r="78" spans="1:8" ht="20.149999999999999" customHeight="1" x14ac:dyDescent="0.35"/>
    <row r="79" spans="1:8" ht="20.149999999999999" customHeight="1" x14ac:dyDescent="0.35">
      <c r="A79" s="30"/>
      <c r="B79" s="4"/>
    </row>
    <row r="80" spans="1:8" ht="20.149999999999999" customHeight="1" x14ac:dyDescent="0.35">
      <c r="A80" s="30"/>
      <c r="B80" s="4"/>
    </row>
    <row r="81" spans="1:5" x14ac:dyDescent="0.35">
      <c r="A81" s="30"/>
      <c r="B81" s="4"/>
    </row>
    <row r="82" spans="1:5" x14ac:dyDescent="0.35">
      <c r="A82" s="30"/>
      <c r="B82" s="4"/>
      <c r="C82" s="32"/>
    </row>
    <row r="83" spans="1:5" x14ac:dyDescent="0.35">
      <c r="A83" s="30"/>
      <c r="B83" s="29"/>
    </row>
    <row r="84" spans="1:5" x14ac:dyDescent="0.35">
      <c r="A84" s="30"/>
      <c r="B84" s="4"/>
      <c r="C84" s="18"/>
    </row>
    <row r="85" spans="1:5" x14ac:dyDescent="0.35">
      <c r="A85" s="30"/>
      <c r="B85" s="4"/>
    </row>
    <row r="86" spans="1:5" x14ac:dyDescent="0.35">
      <c r="A86" s="30"/>
      <c r="B86" s="4"/>
      <c r="C86" s="18"/>
    </row>
    <row r="87" spans="1:5" x14ac:dyDescent="0.35">
      <c r="A87" s="30"/>
      <c r="B87" s="4"/>
      <c r="C87" s="18"/>
    </row>
    <row r="88" spans="1:5" x14ac:dyDescent="0.35">
      <c r="A88" s="30"/>
      <c r="B88" s="4"/>
      <c r="C88" s="18"/>
    </row>
    <row r="93" spans="1:5" x14ac:dyDescent="0.35">
      <c r="C93" s="18"/>
      <c r="E93" s="31"/>
    </row>
    <row r="94" spans="1:5" x14ac:dyDescent="0.35">
      <c r="C94" s="18"/>
      <c r="D94" s="18"/>
      <c r="E94" s="31"/>
    </row>
    <row r="95" spans="1:5" x14ac:dyDescent="0.35">
      <c r="C95" s="18"/>
      <c r="D95" s="18"/>
      <c r="E95" s="31"/>
    </row>
    <row r="96" spans="1:5" x14ac:dyDescent="0.35">
      <c r="E96" s="31"/>
    </row>
  </sheetData>
  <conditionalFormatting sqref="I12:I21 I23:I62">
    <cfRule type="cellIs" dxfId="0" priority="7" operator="greaterThan">
      <formula>0.42</formula>
    </cfRule>
  </conditionalFormatting>
  <conditionalFormatting sqref="I4:I5">
    <cfRule type="cellIs" dxfId="1" priority="5" operator="lessThan">
      <formula>0.083</formula>
    </cfRule>
  </conditionalFormatting>
  <pageMargins left="0.23622047244094491" right="0.23622047244094491" top="0.78740157480314965" bottom="0.39370078740157483" header="0.19685039370078741" footer="0.31496062992125984"/>
  <pageSetup paperSize="9" scale="81" fitToHeight="0" orientation="portrait" r:id="rId1"/>
  <headerFooter>
    <oddHeader xml:space="preserve">&amp;CSandford St Martin Parish Council
Budget - 2021-2022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21ECB-7F88-4AC2-8E4F-0D5CA7D6EA91}">
  <dimension ref="A1:C10"/>
  <sheetViews>
    <sheetView workbookViewId="0">
      <selection activeCell="B15" sqref="B15"/>
    </sheetView>
  </sheetViews>
  <sheetFormatPr defaultRowHeight="14.5" x14ac:dyDescent="0.35"/>
  <cols>
    <col min="1" max="1" width="17.54296875" bestFit="1" customWidth="1"/>
    <col min="2" max="2" width="16.26953125" bestFit="1" customWidth="1"/>
  </cols>
  <sheetData>
    <row r="1" spans="1:3" x14ac:dyDescent="0.35">
      <c r="A1" s="1" t="s">
        <v>59</v>
      </c>
    </row>
    <row r="4" spans="1:3" x14ac:dyDescent="0.35">
      <c r="A4" t="s">
        <v>58</v>
      </c>
      <c r="B4" s="81">
        <v>44287</v>
      </c>
      <c r="C4" s="79">
        <v>8330.4599999999991</v>
      </c>
    </row>
    <row r="6" spans="1:3" x14ac:dyDescent="0.35">
      <c r="A6" t="s">
        <v>56</v>
      </c>
    </row>
    <row r="7" spans="1:3" x14ac:dyDescent="0.35">
      <c r="B7" t="s">
        <v>57</v>
      </c>
      <c r="C7" s="79">
        <v>50</v>
      </c>
    </row>
    <row r="9" spans="1:3" ht="15" thickBot="1" x14ac:dyDescent="0.4">
      <c r="A9" t="s">
        <v>29</v>
      </c>
      <c r="C9" s="80">
        <f>C4-SUM(C7:C8)</f>
        <v>8280.4599999999991</v>
      </c>
    </row>
    <row r="10" spans="1:3" ht="15" thickTop="1" x14ac:dyDescent="0.35"/>
  </sheetData>
  <pageMargins left="0.70866141732283472" right="0.70866141732283472" top="0.74803149606299213" bottom="0.74803149606299213" header="0.31496062992125984" footer="0.31496062992125984"/>
  <pageSetup orientation="portrait" r:id="rId1"/>
  <headerFooter>
    <oddHeader>&amp;CSandford St Martin Parish Council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2021-2022 budget</vt:lpstr>
      <vt:lpstr>2021-2022 Reserves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Marina</dc:creator>
  <cp:lastModifiedBy>Sandford Clerk</cp:lastModifiedBy>
  <cp:lastPrinted>2021-09-11T18:02:54Z</cp:lastPrinted>
  <dcterms:created xsi:type="dcterms:W3CDTF">2015-04-29T11:07:53Z</dcterms:created>
  <dcterms:modified xsi:type="dcterms:W3CDTF">2021-09-11T19:35:25Z</dcterms:modified>
</cp:coreProperties>
</file>